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G20" i="1"/>
  <c r="G18" i="1"/>
  <c r="BW18" i="1"/>
  <c r="BS18" i="1"/>
  <c r="BO18" i="1"/>
  <c r="BK18" i="1"/>
  <c r="BG18" i="1"/>
  <c r="BC18" i="1"/>
  <c r="AY18" i="1"/>
  <c r="AU18" i="1"/>
  <c r="AQ18" i="1"/>
  <c r="AM18" i="1"/>
  <c r="AE18" i="1"/>
  <c r="AA18" i="1"/>
  <c r="W18" i="1"/>
  <c r="S18" i="1"/>
  <c r="O18" i="1"/>
  <c r="AA29" i="2" l="1"/>
  <c r="W29" i="2"/>
  <c r="X29" i="2"/>
  <c r="Y29" i="2"/>
  <c r="Z29" i="2"/>
  <c r="V29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10" i="2"/>
  <c r="R29" i="2"/>
  <c r="N29" i="2"/>
  <c r="O29" i="2"/>
  <c r="P29" i="2"/>
  <c r="Q29" i="2"/>
  <c r="M29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10" i="2"/>
  <c r="I29" i="2"/>
  <c r="E29" i="2"/>
  <c r="F29" i="2"/>
  <c r="G29" i="2"/>
  <c r="H29" i="2"/>
  <c r="D29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0" i="2"/>
  <c r="G13" i="1"/>
  <c r="BW16" i="1"/>
  <c r="BW15" i="1"/>
  <c r="BW14" i="1"/>
  <c r="BW13" i="1"/>
  <c r="BS16" i="1"/>
  <c r="BS15" i="1"/>
  <c r="BS14" i="1"/>
  <c r="BS13" i="1"/>
  <c r="BO16" i="1"/>
  <c r="BO15" i="1"/>
  <c r="BO14" i="1"/>
  <c r="BO13" i="1"/>
  <c r="BK16" i="1"/>
  <c r="BK15" i="1"/>
  <c r="BK14" i="1"/>
  <c r="BK13" i="1"/>
  <c r="BG16" i="1"/>
  <c r="BG15" i="1"/>
  <c r="BG14" i="1"/>
  <c r="BG13" i="1"/>
  <c r="BC16" i="1"/>
  <c r="BC15" i="1"/>
  <c r="BC14" i="1"/>
  <c r="BC13" i="1"/>
  <c r="AY16" i="1"/>
  <c r="AY15" i="1"/>
  <c r="AY14" i="1"/>
  <c r="AY13" i="1"/>
  <c r="AU16" i="1"/>
  <c r="AU15" i="1"/>
  <c r="AU14" i="1"/>
  <c r="AU13" i="1"/>
  <c r="AQ16" i="1"/>
  <c r="AQ15" i="1"/>
  <c r="AQ14" i="1"/>
  <c r="AQ13" i="1"/>
  <c r="AM16" i="1"/>
  <c r="AM15" i="1"/>
  <c r="AM14" i="1"/>
  <c r="AM13" i="1"/>
  <c r="AI16" i="1"/>
  <c r="AI15" i="1"/>
  <c r="AI14" i="1"/>
  <c r="AI13" i="1"/>
  <c r="AE16" i="1"/>
  <c r="AE15" i="1"/>
  <c r="AE14" i="1"/>
  <c r="AE13" i="1"/>
  <c r="AA16" i="1"/>
  <c r="AA15" i="1"/>
  <c r="AA14" i="1"/>
  <c r="AA13" i="1"/>
  <c r="W16" i="1"/>
  <c r="W15" i="1"/>
  <c r="W14" i="1"/>
  <c r="W13" i="1"/>
  <c r="S16" i="1"/>
  <c r="S15" i="1"/>
  <c r="S14" i="1"/>
  <c r="S13" i="1"/>
  <c r="O16" i="1"/>
  <c r="O15" i="1"/>
  <c r="O14" i="1"/>
  <c r="O13" i="1"/>
  <c r="K16" i="1"/>
  <c r="K15" i="1"/>
  <c r="K14" i="1"/>
  <c r="K13" i="1"/>
  <c r="E3" i="1"/>
  <c r="BU11" i="1"/>
  <c r="BV11" i="1" s="1"/>
  <c r="BW11" i="1" s="1"/>
  <c r="BV10" i="1"/>
  <c r="BW10" i="1" s="1"/>
  <c r="BU10" i="1"/>
  <c r="BU9" i="1"/>
  <c r="BV9" i="1" s="1"/>
  <c r="BW9" i="1" s="1"/>
  <c r="BV8" i="1"/>
  <c r="BW8" i="1" s="1"/>
  <c r="BU8" i="1"/>
  <c r="BU7" i="1"/>
  <c r="BV7" i="1" s="1"/>
  <c r="BW7" i="1" s="1"/>
  <c r="BV6" i="1"/>
  <c r="BW6" i="1" s="1"/>
  <c r="BU6" i="1"/>
  <c r="BU5" i="1"/>
  <c r="BV5" i="1" s="1"/>
  <c r="BW5" i="1" s="1"/>
  <c r="BV4" i="1"/>
  <c r="BW4" i="1" s="1"/>
  <c r="BU4" i="1"/>
  <c r="BU3" i="1"/>
  <c r="BV3" i="1" s="1"/>
  <c r="BW3" i="1" s="1"/>
  <c r="BQ11" i="1"/>
  <c r="BR11" i="1" s="1"/>
  <c r="BS11" i="1" s="1"/>
  <c r="BR10" i="1"/>
  <c r="BS10" i="1" s="1"/>
  <c r="BQ10" i="1"/>
  <c r="BQ9" i="1"/>
  <c r="BR9" i="1" s="1"/>
  <c r="BS9" i="1" s="1"/>
  <c r="BR8" i="1"/>
  <c r="BS8" i="1" s="1"/>
  <c r="BQ8" i="1"/>
  <c r="BQ7" i="1"/>
  <c r="BR7" i="1" s="1"/>
  <c r="BS7" i="1" s="1"/>
  <c r="BR6" i="1"/>
  <c r="BS6" i="1" s="1"/>
  <c r="BQ6" i="1"/>
  <c r="BQ5" i="1"/>
  <c r="BR5" i="1" s="1"/>
  <c r="BS5" i="1" s="1"/>
  <c r="BR4" i="1"/>
  <c r="BS4" i="1" s="1"/>
  <c r="BQ4" i="1"/>
  <c r="BQ3" i="1"/>
  <c r="BR3" i="1" s="1"/>
  <c r="BS3" i="1" s="1"/>
  <c r="BM11" i="1"/>
  <c r="BN11" i="1" s="1"/>
  <c r="BO11" i="1" s="1"/>
  <c r="BN10" i="1"/>
  <c r="BO10" i="1" s="1"/>
  <c r="BM10" i="1"/>
  <c r="BM9" i="1"/>
  <c r="BN9" i="1" s="1"/>
  <c r="BO9" i="1" s="1"/>
  <c r="BN8" i="1"/>
  <c r="BO8" i="1" s="1"/>
  <c r="BM8" i="1"/>
  <c r="BM7" i="1"/>
  <c r="BN7" i="1" s="1"/>
  <c r="BO7" i="1" s="1"/>
  <c r="BN6" i="1"/>
  <c r="BO6" i="1" s="1"/>
  <c r="BM6" i="1"/>
  <c r="BM5" i="1"/>
  <c r="BN5" i="1" s="1"/>
  <c r="BO5" i="1" s="1"/>
  <c r="BN4" i="1"/>
  <c r="BO4" i="1" s="1"/>
  <c r="BM4" i="1"/>
  <c r="BM3" i="1"/>
  <c r="BN3" i="1" s="1"/>
  <c r="BO3" i="1" s="1"/>
  <c r="BI11" i="1"/>
  <c r="BJ11" i="1" s="1"/>
  <c r="BK11" i="1" s="1"/>
  <c r="BJ10" i="1"/>
  <c r="BK10" i="1" s="1"/>
  <c r="BI10" i="1"/>
  <c r="BI9" i="1"/>
  <c r="BJ9" i="1" s="1"/>
  <c r="BK9" i="1" s="1"/>
  <c r="BJ8" i="1"/>
  <c r="BK8" i="1" s="1"/>
  <c r="BI8" i="1"/>
  <c r="BI7" i="1"/>
  <c r="BJ7" i="1" s="1"/>
  <c r="BK7" i="1" s="1"/>
  <c r="BJ6" i="1"/>
  <c r="BK6" i="1" s="1"/>
  <c r="BI6" i="1"/>
  <c r="BI5" i="1"/>
  <c r="BJ5" i="1" s="1"/>
  <c r="BK5" i="1" s="1"/>
  <c r="BJ4" i="1"/>
  <c r="BK4" i="1" s="1"/>
  <c r="BI4" i="1"/>
  <c r="BI3" i="1"/>
  <c r="BJ3" i="1" s="1"/>
  <c r="BK3" i="1" s="1"/>
  <c r="BE11" i="1"/>
  <c r="BF11" i="1" s="1"/>
  <c r="BG11" i="1" s="1"/>
  <c r="BF10" i="1"/>
  <c r="BG10" i="1" s="1"/>
  <c r="BE10" i="1"/>
  <c r="BE9" i="1"/>
  <c r="BF9" i="1" s="1"/>
  <c r="BG9" i="1" s="1"/>
  <c r="BF8" i="1"/>
  <c r="BG8" i="1" s="1"/>
  <c r="BE8" i="1"/>
  <c r="BE7" i="1"/>
  <c r="BF7" i="1" s="1"/>
  <c r="BG7" i="1" s="1"/>
  <c r="BF6" i="1"/>
  <c r="BG6" i="1" s="1"/>
  <c r="BE6" i="1"/>
  <c r="BE5" i="1"/>
  <c r="BF5" i="1" s="1"/>
  <c r="BG5" i="1" s="1"/>
  <c r="BF4" i="1"/>
  <c r="BG4" i="1" s="1"/>
  <c r="BE4" i="1"/>
  <c r="BE3" i="1"/>
  <c r="BF3" i="1" s="1"/>
  <c r="BG3" i="1" s="1"/>
  <c r="BA11" i="1"/>
  <c r="BB11" i="1" s="1"/>
  <c r="BC11" i="1" s="1"/>
  <c r="BB10" i="1"/>
  <c r="BC10" i="1" s="1"/>
  <c r="BA10" i="1"/>
  <c r="BA9" i="1"/>
  <c r="BB9" i="1" s="1"/>
  <c r="BC9" i="1" s="1"/>
  <c r="BB8" i="1"/>
  <c r="BC8" i="1" s="1"/>
  <c r="BA8" i="1"/>
  <c r="BA7" i="1"/>
  <c r="BB7" i="1" s="1"/>
  <c r="BC7" i="1" s="1"/>
  <c r="BB6" i="1"/>
  <c r="BC6" i="1" s="1"/>
  <c r="BA6" i="1"/>
  <c r="BA5" i="1"/>
  <c r="BB5" i="1" s="1"/>
  <c r="BC5" i="1" s="1"/>
  <c r="BB4" i="1"/>
  <c r="BC4" i="1" s="1"/>
  <c r="BA4" i="1"/>
  <c r="BA3" i="1"/>
  <c r="BB3" i="1" s="1"/>
  <c r="BC3" i="1" s="1"/>
  <c r="AX11" i="1"/>
  <c r="AY11" i="1" s="1"/>
  <c r="AW11" i="1"/>
  <c r="AW10" i="1"/>
  <c r="AX10" i="1" s="1"/>
  <c r="AY10" i="1" s="1"/>
  <c r="AX9" i="1"/>
  <c r="AY9" i="1" s="1"/>
  <c r="AW9" i="1"/>
  <c r="AW8" i="1"/>
  <c r="AX8" i="1" s="1"/>
  <c r="AY8" i="1" s="1"/>
  <c r="AX7" i="1"/>
  <c r="AY7" i="1" s="1"/>
  <c r="AW7" i="1"/>
  <c r="AW6" i="1"/>
  <c r="AX6" i="1" s="1"/>
  <c r="AY6" i="1" s="1"/>
  <c r="AX5" i="1"/>
  <c r="AY5" i="1" s="1"/>
  <c r="AW5" i="1"/>
  <c r="AW4" i="1"/>
  <c r="AX4" i="1" s="1"/>
  <c r="AY4" i="1" s="1"/>
  <c r="AX3" i="1"/>
  <c r="AY3" i="1" s="1"/>
  <c r="AW3" i="1"/>
  <c r="AS11" i="1"/>
  <c r="AT11" i="1" s="1"/>
  <c r="AU11" i="1" s="1"/>
  <c r="AT10" i="1"/>
  <c r="AU10" i="1" s="1"/>
  <c r="AS10" i="1"/>
  <c r="AS9" i="1"/>
  <c r="AT9" i="1" s="1"/>
  <c r="AU9" i="1" s="1"/>
  <c r="AT8" i="1"/>
  <c r="AU8" i="1" s="1"/>
  <c r="AS8" i="1"/>
  <c r="AS7" i="1"/>
  <c r="AT7" i="1" s="1"/>
  <c r="AU7" i="1" s="1"/>
  <c r="AT6" i="1"/>
  <c r="AU6" i="1" s="1"/>
  <c r="AS6" i="1"/>
  <c r="AS5" i="1"/>
  <c r="AT5" i="1" s="1"/>
  <c r="AU5" i="1" s="1"/>
  <c r="AT4" i="1"/>
  <c r="AU4" i="1" s="1"/>
  <c r="AS4" i="1"/>
  <c r="AS3" i="1"/>
  <c r="AT3" i="1" s="1"/>
  <c r="AU3" i="1" s="1"/>
  <c r="AP11" i="1"/>
  <c r="AQ11" i="1" s="1"/>
  <c r="AO11" i="1"/>
  <c r="AO10" i="1"/>
  <c r="AP10" i="1" s="1"/>
  <c r="AQ10" i="1" s="1"/>
  <c r="AP9" i="1"/>
  <c r="AQ9" i="1" s="1"/>
  <c r="AO9" i="1"/>
  <c r="AO8" i="1"/>
  <c r="AP8" i="1" s="1"/>
  <c r="AQ8" i="1" s="1"/>
  <c r="AP7" i="1"/>
  <c r="AQ7" i="1" s="1"/>
  <c r="AO7" i="1"/>
  <c r="AO6" i="1"/>
  <c r="AP6" i="1" s="1"/>
  <c r="AQ6" i="1" s="1"/>
  <c r="AP5" i="1"/>
  <c r="AQ5" i="1" s="1"/>
  <c r="AO5" i="1"/>
  <c r="AO4" i="1"/>
  <c r="AP4" i="1" s="1"/>
  <c r="AQ4" i="1" s="1"/>
  <c r="AP3" i="1"/>
  <c r="AQ3" i="1" s="1"/>
  <c r="AO3" i="1"/>
  <c r="AK11" i="1"/>
  <c r="AL11" i="1" s="1"/>
  <c r="AM11" i="1" s="1"/>
  <c r="AL10" i="1"/>
  <c r="AM10" i="1" s="1"/>
  <c r="AK10" i="1"/>
  <c r="AK9" i="1"/>
  <c r="AL9" i="1" s="1"/>
  <c r="AM9" i="1" s="1"/>
  <c r="AL8" i="1"/>
  <c r="AM8" i="1" s="1"/>
  <c r="AK8" i="1"/>
  <c r="AK7" i="1"/>
  <c r="AL7" i="1" s="1"/>
  <c r="AM7" i="1" s="1"/>
  <c r="AL6" i="1"/>
  <c r="AM6" i="1" s="1"/>
  <c r="AK6" i="1"/>
  <c r="AK5" i="1"/>
  <c r="AL5" i="1" s="1"/>
  <c r="AM5" i="1" s="1"/>
  <c r="AL4" i="1"/>
  <c r="AM4" i="1" s="1"/>
  <c r="AK4" i="1"/>
  <c r="AK3" i="1"/>
  <c r="AL3" i="1" s="1"/>
  <c r="AM3" i="1" s="1"/>
  <c r="AG11" i="1"/>
  <c r="AH11" i="1" s="1"/>
  <c r="AI11" i="1" s="1"/>
  <c r="AG10" i="1"/>
  <c r="AH10" i="1" s="1"/>
  <c r="AI10" i="1" s="1"/>
  <c r="AG9" i="1"/>
  <c r="AH9" i="1" s="1"/>
  <c r="AI9" i="1" s="1"/>
  <c r="AG8" i="1"/>
  <c r="AH8" i="1" s="1"/>
  <c r="AI8" i="1" s="1"/>
  <c r="AH7" i="1"/>
  <c r="AI7" i="1" s="1"/>
  <c r="AG7" i="1"/>
  <c r="AG6" i="1"/>
  <c r="AH6" i="1" s="1"/>
  <c r="AI6" i="1" s="1"/>
  <c r="AH5" i="1"/>
  <c r="AI5" i="1" s="1"/>
  <c r="AG5" i="1"/>
  <c r="AG4" i="1"/>
  <c r="AH4" i="1" s="1"/>
  <c r="AI4" i="1" s="1"/>
  <c r="AH3" i="1"/>
  <c r="AI3" i="1" s="1"/>
  <c r="AG3" i="1"/>
  <c r="AD11" i="1"/>
  <c r="AE11" i="1" s="1"/>
  <c r="AC11" i="1"/>
  <c r="AC10" i="1"/>
  <c r="AD10" i="1" s="1"/>
  <c r="AE10" i="1" s="1"/>
  <c r="AD9" i="1"/>
  <c r="AE9" i="1" s="1"/>
  <c r="AC9" i="1"/>
  <c r="AC8" i="1"/>
  <c r="AD8" i="1" s="1"/>
  <c r="AE8" i="1" s="1"/>
  <c r="AD7" i="1"/>
  <c r="AE7" i="1" s="1"/>
  <c r="AC7" i="1"/>
  <c r="AC6" i="1"/>
  <c r="AD6" i="1" s="1"/>
  <c r="AE6" i="1" s="1"/>
  <c r="AD5" i="1"/>
  <c r="AE5" i="1" s="1"/>
  <c r="AC5" i="1"/>
  <c r="AC4" i="1"/>
  <c r="AD4" i="1" s="1"/>
  <c r="AE4" i="1" s="1"/>
  <c r="AD3" i="1"/>
  <c r="AE3" i="1" s="1"/>
  <c r="AC3" i="1"/>
  <c r="Z11" i="1"/>
  <c r="AA11" i="1" s="1"/>
  <c r="Y11" i="1"/>
  <c r="Y10" i="1"/>
  <c r="Z10" i="1" s="1"/>
  <c r="AA10" i="1" s="1"/>
  <c r="Z9" i="1"/>
  <c r="AA9" i="1" s="1"/>
  <c r="Y9" i="1"/>
  <c r="Y8" i="1"/>
  <c r="Z8" i="1" s="1"/>
  <c r="AA8" i="1" s="1"/>
  <c r="Z7" i="1"/>
  <c r="AA7" i="1" s="1"/>
  <c r="Y7" i="1"/>
  <c r="Y6" i="1"/>
  <c r="Z6" i="1" s="1"/>
  <c r="AA6" i="1" s="1"/>
  <c r="Z5" i="1"/>
  <c r="AA5" i="1" s="1"/>
  <c r="Y5" i="1"/>
  <c r="Y4" i="1"/>
  <c r="Z4" i="1" s="1"/>
  <c r="AA4" i="1" s="1"/>
  <c r="Z3" i="1"/>
  <c r="AA3" i="1" s="1"/>
  <c r="Y3" i="1"/>
  <c r="U11" i="1"/>
  <c r="V11" i="1" s="1"/>
  <c r="W11" i="1" s="1"/>
  <c r="V10" i="1"/>
  <c r="W10" i="1" s="1"/>
  <c r="U10" i="1"/>
  <c r="U9" i="1"/>
  <c r="V9" i="1" s="1"/>
  <c r="W9" i="1" s="1"/>
  <c r="V8" i="1"/>
  <c r="W8" i="1" s="1"/>
  <c r="U8" i="1"/>
  <c r="U7" i="1"/>
  <c r="V7" i="1" s="1"/>
  <c r="W7" i="1" s="1"/>
  <c r="V6" i="1"/>
  <c r="W6" i="1" s="1"/>
  <c r="U6" i="1"/>
  <c r="U5" i="1"/>
  <c r="V5" i="1" s="1"/>
  <c r="W5" i="1" s="1"/>
  <c r="V4" i="1"/>
  <c r="W4" i="1" s="1"/>
  <c r="U4" i="1"/>
  <c r="U3" i="1"/>
  <c r="V3" i="1" s="1"/>
  <c r="W3" i="1" s="1"/>
  <c r="Q11" i="1"/>
  <c r="R11" i="1" s="1"/>
  <c r="S11" i="1" s="1"/>
  <c r="R10" i="1"/>
  <c r="S10" i="1" s="1"/>
  <c r="Q10" i="1"/>
  <c r="Q9" i="1"/>
  <c r="R9" i="1" s="1"/>
  <c r="S9" i="1" s="1"/>
  <c r="R8" i="1"/>
  <c r="S8" i="1" s="1"/>
  <c r="Q8" i="1"/>
  <c r="Q7" i="1"/>
  <c r="R7" i="1" s="1"/>
  <c r="S7" i="1" s="1"/>
  <c r="R6" i="1"/>
  <c r="S6" i="1" s="1"/>
  <c r="Q6" i="1"/>
  <c r="Q5" i="1"/>
  <c r="R5" i="1" s="1"/>
  <c r="S5" i="1" s="1"/>
  <c r="R4" i="1"/>
  <c r="S4" i="1" s="1"/>
  <c r="Q4" i="1"/>
  <c r="Q3" i="1"/>
  <c r="R3" i="1" s="1"/>
  <c r="S3" i="1" s="1"/>
  <c r="N11" i="1"/>
  <c r="O11" i="1" s="1"/>
  <c r="M11" i="1"/>
  <c r="M10" i="1"/>
  <c r="N10" i="1" s="1"/>
  <c r="O10" i="1" s="1"/>
  <c r="N9" i="1"/>
  <c r="O9" i="1" s="1"/>
  <c r="M9" i="1"/>
  <c r="M8" i="1"/>
  <c r="N8" i="1" s="1"/>
  <c r="O8" i="1" s="1"/>
  <c r="N7" i="1"/>
  <c r="O7" i="1" s="1"/>
  <c r="M7" i="1"/>
  <c r="M6" i="1"/>
  <c r="N6" i="1" s="1"/>
  <c r="O6" i="1" s="1"/>
  <c r="N5" i="1"/>
  <c r="O5" i="1" s="1"/>
  <c r="M5" i="1"/>
  <c r="M4" i="1"/>
  <c r="N4" i="1" s="1"/>
  <c r="O4" i="1" s="1"/>
  <c r="N3" i="1"/>
  <c r="O3" i="1" s="1"/>
  <c r="M3" i="1"/>
  <c r="I11" i="1"/>
  <c r="J11" i="1" s="1"/>
  <c r="K11" i="1" s="1"/>
  <c r="J10" i="1"/>
  <c r="K10" i="1" s="1"/>
  <c r="I10" i="1"/>
  <c r="I9" i="1"/>
  <c r="J9" i="1" s="1"/>
  <c r="K9" i="1" s="1"/>
  <c r="J8" i="1"/>
  <c r="K8" i="1" s="1"/>
  <c r="I8" i="1"/>
  <c r="I7" i="1"/>
  <c r="J7" i="1" s="1"/>
  <c r="K7" i="1" s="1"/>
  <c r="J6" i="1"/>
  <c r="K6" i="1" s="1"/>
  <c r="I6" i="1"/>
  <c r="I5" i="1"/>
  <c r="J5" i="1" s="1"/>
  <c r="K5" i="1" s="1"/>
  <c r="J4" i="1"/>
  <c r="K4" i="1" s="1"/>
  <c r="I4" i="1"/>
  <c r="I3" i="1"/>
  <c r="J3" i="1" s="1"/>
  <c r="K3" i="1" s="1"/>
  <c r="G16" i="1"/>
  <c r="G15" i="1"/>
  <c r="G14" i="1"/>
  <c r="G4" i="1"/>
  <c r="G5" i="1"/>
  <c r="G6" i="1"/>
  <c r="G7" i="1"/>
  <c r="G8" i="1"/>
  <c r="G9" i="1"/>
  <c r="G10" i="1"/>
  <c r="G11" i="1"/>
  <c r="F4" i="1"/>
  <c r="F5" i="1"/>
  <c r="F6" i="1"/>
  <c r="F7" i="1"/>
  <c r="F8" i="1"/>
  <c r="F9" i="1"/>
  <c r="F10" i="1"/>
  <c r="F11" i="1"/>
  <c r="E4" i="1"/>
  <c r="E5" i="1"/>
  <c r="E6" i="1"/>
  <c r="E7" i="1"/>
  <c r="E8" i="1"/>
  <c r="E9" i="1"/>
  <c r="E10" i="1"/>
  <c r="E11" i="1"/>
  <c r="G3" i="1"/>
  <c r="F3" i="1"/>
</calcChain>
</file>

<file path=xl/sharedStrings.xml><?xml version="1.0" encoding="utf-8"?>
<sst xmlns="http://schemas.openxmlformats.org/spreadsheetml/2006/main" count="234" uniqueCount="77">
  <si>
    <t>GG2-022-INF  100x</t>
  </si>
  <si>
    <t>GG2-022-A-90  100x</t>
  </si>
  <si>
    <t>GG2-022-B-90  100x</t>
  </si>
  <si>
    <t>GG2-023-INF  100x</t>
  </si>
  <si>
    <t>GG2-023-A-90  100x</t>
  </si>
  <si>
    <t>GG2-023-B-90  100x</t>
  </si>
  <si>
    <t>GG2-017-INF  100x</t>
  </si>
  <si>
    <t>GG2-017-A-22hr  100x</t>
  </si>
  <si>
    <t>GG2-017-B-22hr  100x</t>
  </si>
  <si>
    <t>Sample</t>
  </si>
  <si>
    <t xml:space="preserve">45  Sc  [ No Gas ] </t>
  </si>
  <si>
    <t xml:space="preserve">89  Y  [ No Gas ] </t>
  </si>
  <si>
    <t xml:space="preserve">139  La  [ No Gas ] </t>
  </si>
  <si>
    <t xml:space="preserve">140  Ce  [ No Gas ] </t>
  </si>
  <si>
    <t xml:space="preserve">141  Pr  [ No Gas ] </t>
  </si>
  <si>
    <t xml:space="preserve">146  Nd  [ No Gas ] </t>
  </si>
  <si>
    <t xml:space="preserve">147  Sm  [ No Gas ] </t>
  </si>
  <si>
    <t xml:space="preserve">153  Eu  [ No Gas ] </t>
  </si>
  <si>
    <t xml:space="preserve">157  Gd  [ No Gas ] </t>
  </si>
  <si>
    <t xml:space="preserve">159  Tb  [ No Gas ] </t>
  </si>
  <si>
    <t xml:space="preserve">163  Dy  [ No Gas ] </t>
  </si>
  <si>
    <t xml:space="preserve">165  Ho  [ No Gas ] </t>
  </si>
  <si>
    <t xml:space="preserve">166  Er  [ No Gas ] </t>
  </si>
  <si>
    <t xml:space="preserve">169  Tm  [ No Gas ] </t>
  </si>
  <si>
    <t xml:space="preserve">172  Yb  [ No Gas ] </t>
  </si>
  <si>
    <t xml:space="preserve">175  Lu  [ No Gas ] </t>
  </si>
  <si>
    <t xml:space="preserve">232  Th  [ No Gas ] </t>
  </si>
  <si>
    <t xml:space="preserve">238  U  [ No Gas ] </t>
  </si>
  <si>
    <t/>
  </si>
  <si>
    <t>Rjct</t>
  </si>
  <si>
    <t>Sample Name</t>
  </si>
  <si>
    <t>Conc. [ ppb ]</t>
  </si>
  <si>
    <t>Blank Loaded Media</t>
  </si>
  <si>
    <t>Oxidized Carbon</t>
  </si>
  <si>
    <t>Starting conditions</t>
  </si>
  <si>
    <t>Ending conditions</t>
  </si>
  <si>
    <t>Element</t>
  </si>
  <si>
    <t>g/mol</t>
  </si>
  <si>
    <t>Starting mg</t>
  </si>
  <si>
    <t>micromols</t>
  </si>
  <si>
    <t>Ending mg</t>
  </si>
  <si>
    <t>absorbed mgs</t>
  </si>
  <si>
    <t>absorbed micromols</t>
  </si>
  <si>
    <t>% micromoles removed</t>
  </si>
  <si>
    <t>Sc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</si>
  <si>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</si>
  <si>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</si>
  <si>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</si>
  <si>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</si>
  <si>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</si>
  <si>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</si>
  <si>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</si>
  <si>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</si>
  <si>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</si>
  <si>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</si>
  <si>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</si>
  <si>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</si>
  <si>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</si>
  <si>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</si>
  <si>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</si>
  <si>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</si>
  <si>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</si>
  <si>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Totals</t>
  </si>
  <si>
    <t>DF 100</t>
  </si>
  <si>
    <t>Total mg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</si>
  <si>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</si>
  <si>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mg/L</t>
  </si>
  <si>
    <t>Vol (L) 0.5</t>
  </si>
  <si>
    <t>Average Inf</t>
  </si>
  <si>
    <t>Blank</t>
  </si>
  <si>
    <t>ox</t>
  </si>
  <si>
    <t>So, 7.9 mg absorbed onto 500 mg of media is only 0.07% by wt.  on a relative molar basis.</t>
  </si>
  <si>
    <t>Picked up</t>
  </si>
  <si>
    <t>Sum REE in inf mg</t>
  </si>
  <si>
    <t>SUM REE picked up mg</t>
  </si>
  <si>
    <t>Media #1</t>
  </si>
  <si>
    <t>This is for Brine #1 500mL, 0.5g media, 2ppm each REE's. We still see a greater affinity for Sc, Th, U with these parameters. We also see that for the majority of metals, the Media #1 has equal or better capacity than the blank or the oxidized carbon. So that is good news.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</si>
</sst>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9"/>
      <color rgb="FF000000"/>
      <name val="Calibri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0" fillId="0" borderId="0" xfId="0"/>
    <xf numFmtId="0" fontId="4" fillId="3" borderId="2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7" xfId="0" applyBorder="1"/>
    <xf numFmtId="165" fontId="4" fillId="0" borderId="16" xfId="1" applyNumberFormat="1" applyFont="1" applyBorder="1" applyAlignment="1">
      <alignment horizontal="center" vertical="top"/>
    </xf>
    <xf numFmtId="165" fontId="4" fillId="0" borderId="17" xfId="1" applyNumberFormat="1" applyFont="1" applyBorder="1" applyAlignment="1">
      <alignment horizontal="center" vertical="top"/>
    </xf>
    <xf numFmtId="0" fontId="0" fillId="0" borderId="7" xfId="0" applyBorder="1"/>
    <xf numFmtId="0" fontId="2" fillId="0" borderId="1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/>
    <xf numFmtId="0" fontId="0" fillId="4" borderId="8" xfId="0" applyFill="1" applyBorder="1"/>
    <xf numFmtId="164" fontId="4" fillId="4" borderId="11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/>
    </xf>
    <xf numFmtId="0" fontId="0" fillId="4" borderId="6" xfId="0" applyFill="1" applyBorder="1"/>
    <xf numFmtId="0" fontId="0" fillId="4" borderId="7" xfId="0" applyFill="1" applyBorder="1"/>
    <xf numFmtId="164" fontId="0" fillId="4" borderId="13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165" fontId="4" fillId="0" borderId="16" xfId="1" applyNumberFormat="1" applyFont="1" applyBorder="1" applyAlignment="1">
      <alignment horizontal="center" vertical="top"/>
    </xf>
    <xf numFmtId="164" fontId="4" fillId="4" borderId="11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/>
    </xf>
    <xf numFmtId="164" fontId="0" fillId="4" borderId="13" xfId="0" applyNumberFormat="1" applyFill="1" applyBorder="1"/>
    <xf numFmtId="164" fontId="0" fillId="4" borderId="0" xfId="0" applyNumberForma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Brine</a:t>
            </a:r>
            <a:r>
              <a:rPr lang="en-US" baseline="0"/>
              <a:t> #1 Media #1 1000:1 Ratio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Blank Loaded</c:v>
          </c:tx>
          <c:marker>
            <c:symbol val="none"/>
          </c:marker>
          <c:xVal>
            <c:strRef>
              <c:f>Sheet2!$B$10:$B$27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Sheet2!$I$10:$I$27</c:f>
              <c:numCache>
                <c:formatCode>0.0%</c:formatCode>
                <c:ptCount val="18"/>
                <c:pt idx="0">
                  <c:v>0.27704752275025285</c:v>
                </c:pt>
                <c:pt idx="1">
                  <c:v>5.2757793764987952E-2</c:v>
                </c:pt>
                <c:pt idx="2">
                  <c:v>6.3461538461538528E-2</c:v>
                </c:pt>
                <c:pt idx="3">
                  <c:v>8.611111111111118E-2</c:v>
                </c:pt>
                <c:pt idx="4">
                  <c:v>8.3018867924528367E-2</c:v>
                </c:pt>
                <c:pt idx="5">
                  <c:v>7.924528301886799E-2</c:v>
                </c:pt>
                <c:pt idx="6">
                  <c:v>9.7247706422018423E-2</c:v>
                </c:pt>
                <c:pt idx="7">
                  <c:v>6.7137809187279116E-2</c:v>
                </c:pt>
                <c:pt idx="8">
                  <c:v>8.9908256880734019E-2</c:v>
                </c:pt>
                <c:pt idx="9">
                  <c:v>8.5849056603773649E-2</c:v>
                </c:pt>
                <c:pt idx="10">
                  <c:v>9.2452830188679336E-2</c:v>
                </c:pt>
                <c:pt idx="11">
                  <c:v>8.9719626168224362E-2</c:v>
                </c:pt>
                <c:pt idx="12">
                  <c:v>8.8073394495412918E-2</c:v>
                </c:pt>
                <c:pt idx="13">
                  <c:v>8.3809523809523875E-2</c:v>
                </c:pt>
                <c:pt idx="14">
                  <c:v>9.4495412844036772E-2</c:v>
                </c:pt>
                <c:pt idx="15">
                  <c:v>9.3636363636363712E-2</c:v>
                </c:pt>
                <c:pt idx="16">
                  <c:v>0.36355140186915885</c:v>
                </c:pt>
                <c:pt idx="17">
                  <c:v>0.35045045045045048</c:v>
                </c:pt>
              </c:numCache>
            </c:numRef>
          </c:yVal>
          <c:smooth val="1"/>
        </c:ser>
        <c:ser>
          <c:idx val="1"/>
          <c:order val="1"/>
          <c:tx>
            <c:v>Oxidized Carbon</c:v>
          </c:tx>
          <c:marker>
            <c:symbol val="none"/>
          </c:marker>
          <c:xVal>
            <c:strRef>
              <c:f>Sheet2!$B$10:$B$27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Sheet2!$R$10:$R$27</c:f>
              <c:numCache>
                <c:formatCode>0.0%</c:formatCode>
                <c:ptCount val="18"/>
                <c:pt idx="0">
                  <c:v>0.38321536905965614</c:v>
                </c:pt>
                <c:pt idx="1">
                  <c:v>0.1127098321342925</c:v>
                </c:pt>
                <c:pt idx="2">
                  <c:v>0.13461538461538464</c:v>
                </c:pt>
                <c:pt idx="3">
                  <c:v>0.15277777777777776</c:v>
                </c:pt>
                <c:pt idx="4">
                  <c:v>0.15</c:v>
                </c:pt>
                <c:pt idx="5">
                  <c:v>0.15094339622641512</c:v>
                </c:pt>
                <c:pt idx="6">
                  <c:v>0.16513761467889912</c:v>
                </c:pt>
                <c:pt idx="7">
                  <c:v>0.13074204946996468</c:v>
                </c:pt>
                <c:pt idx="8">
                  <c:v>0.16238532110091744</c:v>
                </c:pt>
                <c:pt idx="9">
                  <c:v>0.15660377358490568</c:v>
                </c:pt>
                <c:pt idx="10">
                  <c:v>0.16132075471698118</c:v>
                </c:pt>
                <c:pt idx="11">
                  <c:v>0.16355140186915892</c:v>
                </c:pt>
                <c:pt idx="12">
                  <c:v>0.16055045871559637</c:v>
                </c:pt>
                <c:pt idx="13">
                  <c:v>0.15904761904761905</c:v>
                </c:pt>
                <c:pt idx="14">
                  <c:v>0.16697247706422025</c:v>
                </c:pt>
                <c:pt idx="15">
                  <c:v>0.16909090909090913</c:v>
                </c:pt>
                <c:pt idx="16">
                  <c:v>0.53738317757009346</c:v>
                </c:pt>
                <c:pt idx="17">
                  <c:v>0.47567567567567576</c:v>
                </c:pt>
              </c:numCache>
            </c:numRef>
          </c:yVal>
          <c:smooth val="1"/>
        </c:ser>
        <c:ser>
          <c:idx val="2"/>
          <c:order val="2"/>
          <c:tx>
            <c:v>Media #1</c:v>
          </c:tx>
          <c:marker>
            <c:symbol val="none"/>
          </c:marker>
          <c:xVal>
            <c:strRef>
              <c:f>Sheet2!$B$10:$B$27</c:f>
              <c:strCache>
                <c:ptCount val="18"/>
                <c:pt idx="0">
                  <c:v>Sc</c:v>
                </c:pt>
                <c:pt idx="1">
                  <c:v>Y</c:v>
                </c:pt>
                <c:pt idx="2">
                  <c:v>La</c:v>
                </c:pt>
                <c:pt idx="3">
                  <c:v>Ce</c:v>
                </c:pt>
                <c:pt idx="4">
                  <c:v>Pr</c:v>
                </c:pt>
                <c:pt idx="5">
                  <c:v>Nd</c:v>
                </c:pt>
                <c:pt idx="6">
                  <c:v>Sm</c:v>
                </c:pt>
                <c:pt idx="7">
                  <c:v>Eu</c:v>
                </c:pt>
                <c:pt idx="8">
                  <c:v>Gd</c:v>
                </c:pt>
                <c:pt idx="9">
                  <c:v>Tb</c:v>
                </c:pt>
                <c:pt idx="10">
                  <c:v>Dy</c:v>
                </c:pt>
                <c:pt idx="11">
                  <c:v>Ho</c:v>
                </c:pt>
                <c:pt idx="12">
                  <c:v>Er</c:v>
                </c:pt>
                <c:pt idx="13">
                  <c:v>Tm</c:v>
                </c:pt>
                <c:pt idx="14">
                  <c:v>Yb</c:v>
                </c:pt>
                <c:pt idx="15">
                  <c:v>Lu</c:v>
                </c:pt>
                <c:pt idx="16">
                  <c:v>Th</c:v>
                </c:pt>
                <c:pt idx="17">
                  <c:v>U</c:v>
                </c:pt>
              </c:strCache>
            </c:strRef>
          </c:xVal>
          <c:yVal>
            <c:numRef>
              <c:f>Sheet2!$AA$10:$AA$27</c:f>
              <c:numCache>
                <c:formatCode>0.0%</c:formatCode>
                <c:ptCount val="18"/>
                <c:pt idx="0">
                  <c:v>0.82912032355915066</c:v>
                </c:pt>
                <c:pt idx="1">
                  <c:v>0.1127098321342925</c:v>
                </c:pt>
                <c:pt idx="2">
                  <c:v>0.15576923076923083</c:v>
                </c:pt>
                <c:pt idx="3">
                  <c:v>0.14166666666666666</c:v>
                </c:pt>
                <c:pt idx="4">
                  <c:v>0.18490566037735851</c:v>
                </c:pt>
                <c:pt idx="5">
                  <c:v>0.18679245283018872</c:v>
                </c:pt>
                <c:pt idx="6">
                  <c:v>0.21926605504587166</c:v>
                </c:pt>
                <c:pt idx="7">
                  <c:v>0.15901060070671383</c:v>
                </c:pt>
                <c:pt idx="8">
                  <c:v>0.20091743119266062</c:v>
                </c:pt>
                <c:pt idx="9">
                  <c:v>0.20849056603773591</c:v>
                </c:pt>
                <c:pt idx="10">
                  <c:v>0.2113207547169812</c:v>
                </c:pt>
                <c:pt idx="11">
                  <c:v>0.19813084112149537</c:v>
                </c:pt>
                <c:pt idx="12">
                  <c:v>0.20550458715596337</c:v>
                </c:pt>
                <c:pt idx="13">
                  <c:v>0.21142857142857149</c:v>
                </c:pt>
                <c:pt idx="14">
                  <c:v>0.22477064220183493</c:v>
                </c:pt>
                <c:pt idx="15">
                  <c:v>0.21636363636363645</c:v>
                </c:pt>
                <c:pt idx="16">
                  <c:v>0.89813084112149544</c:v>
                </c:pt>
                <c:pt idx="17">
                  <c:v>0.9369369369369368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75776"/>
        <c:axId val="87285760"/>
      </c:scatterChart>
      <c:valAx>
        <c:axId val="8727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87285760"/>
        <c:crosses val="autoZero"/>
        <c:crossBetween val="midCat"/>
      </c:valAx>
      <c:valAx>
        <c:axId val="872857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72757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30</xdr:row>
      <xdr:rowOff>128587</xdr:rowOff>
    </xdr:from>
    <xdr:to>
      <xdr:col>8</xdr:col>
      <xdr:colOff>752475</xdr:colOff>
      <xdr:row>48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9" sqref="D29"/>
    </sheetView>
  </sheetViews>
  <sheetFormatPr defaultRowHeight="15" x14ac:dyDescent="0.25"/>
  <cols>
    <col min="1" max="1" width="4.140625" customWidth="1"/>
    <col min="2" max="2" width="4.28515625" customWidth="1"/>
    <col min="3" max="3" width="23" customWidth="1"/>
    <col min="4" max="4" width="15.85546875" customWidth="1"/>
    <col min="5" max="5" width="15.85546875" style="3" customWidth="1"/>
    <col min="6" max="6" width="22.42578125" style="3" customWidth="1"/>
    <col min="7" max="7" width="15.85546875" style="3" customWidth="1"/>
    <col min="8" max="8" width="17" customWidth="1"/>
    <col min="9" max="11" width="17" style="3" customWidth="1"/>
    <col min="12" max="12" width="16" customWidth="1"/>
    <col min="13" max="15" width="16" style="3" customWidth="1"/>
    <col min="16" max="16" width="16.5703125" customWidth="1"/>
    <col min="17" max="19" width="16.5703125" style="3" customWidth="1"/>
    <col min="20" max="20" width="17" customWidth="1"/>
    <col min="21" max="23" width="17" style="3" customWidth="1"/>
    <col min="24" max="24" width="15.5703125" customWidth="1"/>
    <col min="25" max="27" width="15.5703125" style="3" customWidth="1"/>
    <col min="28" max="28" width="16.42578125" customWidth="1"/>
    <col min="29" max="31" width="16.42578125" style="3" customWidth="1"/>
    <col min="32" max="32" width="16.28515625" customWidth="1"/>
    <col min="33" max="35" width="16.28515625" style="3" customWidth="1"/>
    <col min="36" max="36" width="16" customWidth="1"/>
    <col min="37" max="39" width="16" style="3" customWidth="1"/>
    <col min="40" max="40" width="15.5703125" customWidth="1"/>
    <col min="41" max="43" width="15.5703125" style="3" customWidth="1"/>
    <col min="44" max="44" width="17.140625" customWidth="1"/>
    <col min="45" max="47" width="17.140625" style="3" customWidth="1"/>
    <col min="48" max="48" width="16.5703125" customWidth="1"/>
    <col min="49" max="51" width="16.5703125" style="3" customWidth="1"/>
    <col min="52" max="52" width="16.140625" customWidth="1"/>
    <col min="53" max="55" width="16.140625" style="3" customWidth="1"/>
    <col min="56" max="56" width="16.5703125" customWidth="1"/>
    <col min="57" max="59" width="16.5703125" style="3" customWidth="1"/>
    <col min="60" max="60" width="17.140625" customWidth="1"/>
    <col min="61" max="63" width="17.140625" style="3" customWidth="1"/>
    <col min="64" max="64" width="15.85546875" customWidth="1"/>
    <col min="65" max="67" width="15.85546875" style="3" customWidth="1"/>
    <col min="68" max="68" width="15.85546875" customWidth="1"/>
    <col min="69" max="71" width="15.85546875" style="3" customWidth="1"/>
    <col min="72" max="72" width="16.140625" customWidth="1"/>
    <col min="73" max="73" width="15.5703125" customWidth="1"/>
    <col min="74" max="75" width="16.140625" customWidth="1"/>
  </cols>
  <sheetData>
    <row r="1" spans="1:75" x14ac:dyDescent="0.25">
      <c r="A1" s="76" t="s">
        <v>9</v>
      </c>
      <c r="B1" s="77"/>
      <c r="C1" s="78"/>
      <c r="D1" s="6" t="s">
        <v>10</v>
      </c>
      <c r="E1" s="46" t="s">
        <v>63</v>
      </c>
      <c r="F1" s="46"/>
      <c r="G1" s="46" t="s">
        <v>64</v>
      </c>
      <c r="H1" s="6" t="s">
        <v>11</v>
      </c>
      <c r="I1" s="47" t="s">
        <v>63</v>
      </c>
      <c r="J1" s="47"/>
      <c r="K1" s="47" t="s">
        <v>64</v>
      </c>
      <c r="L1" s="6" t="s">
        <v>12</v>
      </c>
      <c r="M1" s="48" t="s">
        <v>63</v>
      </c>
      <c r="N1" s="48"/>
      <c r="O1" s="48" t="s">
        <v>64</v>
      </c>
      <c r="P1" s="6" t="s">
        <v>13</v>
      </c>
      <c r="Q1" s="49" t="s">
        <v>63</v>
      </c>
      <c r="R1" s="49"/>
      <c r="S1" s="49" t="s">
        <v>64</v>
      </c>
      <c r="T1" s="6" t="s">
        <v>14</v>
      </c>
      <c r="U1" s="50" t="s">
        <v>63</v>
      </c>
      <c r="V1" s="50"/>
      <c r="W1" s="50" t="s">
        <v>64</v>
      </c>
      <c r="X1" s="6" t="s">
        <v>15</v>
      </c>
      <c r="Y1" s="51" t="s">
        <v>63</v>
      </c>
      <c r="Z1" s="51"/>
      <c r="AA1" s="51" t="s">
        <v>64</v>
      </c>
      <c r="AB1" s="6" t="s">
        <v>16</v>
      </c>
      <c r="AC1" s="52" t="s">
        <v>63</v>
      </c>
      <c r="AD1" s="52"/>
      <c r="AE1" s="52" t="s">
        <v>64</v>
      </c>
      <c r="AF1" s="6" t="s">
        <v>17</v>
      </c>
      <c r="AG1" s="53" t="s">
        <v>63</v>
      </c>
      <c r="AH1" s="53"/>
      <c r="AI1" s="53" t="s">
        <v>64</v>
      </c>
      <c r="AJ1" s="6" t="s">
        <v>18</v>
      </c>
      <c r="AK1" s="54" t="s">
        <v>63</v>
      </c>
      <c r="AL1" s="54"/>
      <c r="AM1" s="54" t="s">
        <v>64</v>
      </c>
      <c r="AN1" s="6" t="s">
        <v>19</v>
      </c>
      <c r="AO1" s="55" t="s">
        <v>63</v>
      </c>
      <c r="AP1" s="55"/>
      <c r="AQ1" s="55" t="s">
        <v>64</v>
      </c>
      <c r="AR1" s="6" t="s">
        <v>20</v>
      </c>
      <c r="AS1" s="56" t="s">
        <v>63</v>
      </c>
      <c r="AT1" s="56"/>
      <c r="AU1" s="56" t="s">
        <v>64</v>
      </c>
      <c r="AV1" s="6" t="s">
        <v>21</v>
      </c>
      <c r="AW1" s="57" t="s">
        <v>63</v>
      </c>
      <c r="AX1" s="57"/>
      <c r="AY1" s="57" t="s">
        <v>64</v>
      </c>
      <c r="AZ1" s="6" t="s">
        <v>22</v>
      </c>
      <c r="BA1" s="58" t="s">
        <v>63</v>
      </c>
      <c r="BB1" s="58"/>
      <c r="BC1" s="58" t="s">
        <v>64</v>
      </c>
      <c r="BD1" s="6" t="s">
        <v>23</v>
      </c>
      <c r="BE1" s="59" t="s">
        <v>63</v>
      </c>
      <c r="BF1" s="59"/>
      <c r="BG1" s="59" t="s">
        <v>64</v>
      </c>
      <c r="BH1" s="6" t="s">
        <v>24</v>
      </c>
      <c r="BI1" s="60" t="s">
        <v>63</v>
      </c>
      <c r="BJ1" s="60"/>
      <c r="BK1" s="60" t="s">
        <v>64</v>
      </c>
      <c r="BL1" s="6" t="s">
        <v>25</v>
      </c>
      <c r="BM1" s="61" t="s">
        <v>63</v>
      </c>
      <c r="BN1" s="61"/>
      <c r="BO1" s="61" t="s">
        <v>64</v>
      </c>
      <c r="BP1" s="6" t="s">
        <v>26</v>
      </c>
      <c r="BQ1" s="62" t="s">
        <v>63</v>
      </c>
      <c r="BR1" s="62"/>
      <c r="BS1" s="62" t="s">
        <v>64</v>
      </c>
      <c r="BT1" s="6" t="s">
        <v>27</v>
      </c>
      <c r="BU1" s="63" t="s">
        <v>63</v>
      </c>
      <c r="BV1" s="63"/>
      <c r="BW1" s="63" t="s">
        <v>64</v>
      </c>
    </row>
    <row r="2" spans="1:75" x14ac:dyDescent="0.25">
      <c r="A2" s="6" t="s">
        <v>28</v>
      </c>
      <c r="B2" s="6" t="s">
        <v>29</v>
      </c>
      <c r="C2" s="6" t="s">
        <v>30</v>
      </c>
      <c r="D2" s="6" t="s">
        <v>31</v>
      </c>
      <c r="E2" s="46" t="s">
        <v>65</v>
      </c>
      <c r="F2" s="46" t="s">
        <v>66</v>
      </c>
      <c r="G2" s="63" t="s">
        <v>67</v>
      </c>
      <c r="H2" s="63" t="s">
        <v>31</v>
      </c>
      <c r="I2" s="63" t="s">
        <v>65</v>
      </c>
      <c r="J2" s="47" t="s">
        <v>66</v>
      </c>
      <c r="K2" s="66" t="s">
        <v>67</v>
      </c>
      <c r="L2" s="6" t="s">
        <v>31</v>
      </c>
      <c r="M2" s="48" t="s">
        <v>65</v>
      </c>
      <c r="N2" s="48" t="s">
        <v>66</v>
      </c>
      <c r="O2" s="66" t="s">
        <v>67</v>
      </c>
      <c r="P2" s="6" t="s">
        <v>31</v>
      </c>
      <c r="Q2" s="49" t="s">
        <v>65</v>
      </c>
      <c r="R2" s="49" t="s">
        <v>66</v>
      </c>
      <c r="S2" s="66" t="s">
        <v>67</v>
      </c>
      <c r="T2" s="6" t="s">
        <v>31</v>
      </c>
      <c r="U2" s="50" t="s">
        <v>65</v>
      </c>
      <c r="V2" s="50" t="s">
        <v>66</v>
      </c>
      <c r="W2" s="66" t="s">
        <v>67</v>
      </c>
      <c r="X2" s="6" t="s">
        <v>31</v>
      </c>
      <c r="Y2" s="51" t="s">
        <v>65</v>
      </c>
      <c r="Z2" s="51" t="s">
        <v>66</v>
      </c>
      <c r="AA2" s="66" t="s">
        <v>67</v>
      </c>
      <c r="AB2" s="6" t="s">
        <v>31</v>
      </c>
      <c r="AC2" s="52" t="s">
        <v>65</v>
      </c>
      <c r="AD2" s="52" t="s">
        <v>66</v>
      </c>
      <c r="AE2" s="66" t="s">
        <v>67</v>
      </c>
      <c r="AF2" s="6" t="s">
        <v>31</v>
      </c>
      <c r="AG2" s="53" t="s">
        <v>65</v>
      </c>
      <c r="AH2" s="53" t="s">
        <v>66</v>
      </c>
      <c r="AI2" s="66" t="s">
        <v>67</v>
      </c>
      <c r="AJ2" s="6" t="s">
        <v>31</v>
      </c>
      <c r="AK2" s="54" t="s">
        <v>65</v>
      </c>
      <c r="AL2" s="54" t="s">
        <v>66</v>
      </c>
      <c r="AM2" s="66" t="s">
        <v>67</v>
      </c>
      <c r="AN2" s="6" t="s">
        <v>31</v>
      </c>
      <c r="AO2" s="55" t="s">
        <v>65</v>
      </c>
      <c r="AP2" s="55" t="s">
        <v>66</v>
      </c>
      <c r="AQ2" s="66" t="s">
        <v>67</v>
      </c>
      <c r="AR2" s="6" t="s">
        <v>31</v>
      </c>
      <c r="AS2" s="56" t="s">
        <v>65</v>
      </c>
      <c r="AT2" s="56" t="s">
        <v>66</v>
      </c>
      <c r="AU2" s="66" t="s">
        <v>67</v>
      </c>
      <c r="AV2" s="6" t="s">
        <v>31</v>
      </c>
      <c r="AW2" s="57" t="s">
        <v>65</v>
      </c>
      <c r="AX2" s="57" t="s">
        <v>66</v>
      </c>
      <c r="AY2" s="66" t="s">
        <v>67</v>
      </c>
      <c r="AZ2" s="6" t="s">
        <v>31</v>
      </c>
      <c r="BA2" s="58" t="s">
        <v>65</v>
      </c>
      <c r="BB2" s="58" t="s">
        <v>66</v>
      </c>
      <c r="BC2" s="66" t="s">
        <v>67</v>
      </c>
      <c r="BD2" s="6" t="s">
        <v>31</v>
      </c>
      <c r="BE2" s="59" t="s">
        <v>65</v>
      </c>
      <c r="BF2" s="59" t="s">
        <v>66</v>
      </c>
      <c r="BG2" s="66" t="s">
        <v>67</v>
      </c>
      <c r="BH2" s="6" t="s">
        <v>31</v>
      </c>
      <c r="BI2" s="60" t="s">
        <v>65</v>
      </c>
      <c r="BJ2" s="60" t="s">
        <v>66</v>
      </c>
      <c r="BK2" s="66" t="s">
        <v>67</v>
      </c>
      <c r="BL2" s="6" t="s">
        <v>31</v>
      </c>
      <c r="BM2" s="61" t="s">
        <v>65</v>
      </c>
      <c r="BN2" s="61" t="s">
        <v>66</v>
      </c>
      <c r="BO2" s="66" t="s">
        <v>67</v>
      </c>
      <c r="BP2" s="6" t="s">
        <v>31</v>
      </c>
      <c r="BQ2" s="62" t="s">
        <v>65</v>
      </c>
      <c r="BR2" s="62" t="s">
        <v>66</v>
      </c>
      <c r="BS2" s="66" t="s">
        <v>67</v>
      </c>
      <c r="BT2" s="6" t="s">
        <v>31</v>
      </c>
      <c r="BU2" s="63" t="s">
        <v>65</v>
      </c>
      <c r="BV2" s="63" t="s">
        <v>66</v>
      </c>
      <c r="BW2" s="66" t="s">
        <v>67</v>
      </c>
    </row>
    <row r="3" spans="1:75" x14ac:dyDescent="0.25">
      <c r="A3" s="2"/>
      <c r="B3" s="2" t="b">
        <v>0</v>
      </c>
      <c r="C3" s="2" t="s">
        <v>0</v>
      </c>
      <c r="D3" s="1">
        <v>20.407534086360101</v>
      </c>
      <c r="E3" s="4">
        <f>D3*100</f>
        <v>2040.7534086360101</v>
      </c>
      <c r="F3" s="4">
        <f>E3/1000</f>
        <v>2.04075340863601</v>
      </c>
      <c r="G3" s="64">
        <f>F3*0.5</f>
        <v>1.020376704318005</v>
      </c>
      <c r="H3" s="64">
        <v>351.33110248968597</v>
      </c>
      <c r="I3" s="67">
        <f>H3*100</f>
        <v>35133.110248968595</v>
      </c>
      <c r="J3" s="67">
        <f>I3/1000</f>
        <v>35.133110248968592</v>
      </c>
      <c r="K3" s="67">
        <f>J3*0.5</f>
        <v>17.566555124484296</v>
      </c>
      <c r="L3" s="1">
        <v>22.018138489305301</v>
      </c>
      <c r="M3" s="67">
        <f>L3*100</f>
        <v>2201.8138489305302</v>
      </c>
      <c r="N3" s="67">
        <f>M3/1000</f>
        <v>2.2018138489305303</v>
      </c>
      <c r="O3" s="67">
        <f>N3*0.5</f>
        <v>1.1009069244652652</v>
      </c>
      <c r="P3" s="1">
        <v>22.535182233054801</v>
      </c>
      <c r="Q3" s="67">
        <f>P3*100</f>
        <v>2253.5182233054802</v>
      </c>
      <c r="R3" s="67">
        <f>Q3/1000</f>
        <v>2.25351822330548</v>
      </c>
      <c r="S3" s="67">
        <f>R3*0.5</f>
        <v>1.12675911165274</v>
      </c>
      <c r="T3" s="1">
        <v>22.466430661374101</v>
      </c>
      <c r="U3" s="67">
        <f>T3*100</f>
        <v>2246.6430661374102</v>
      </c>
      <c r="V3" s="67">
        <f>U3/1000</f>
        <v>2.2466430661374104</v>
      </c>
      <c r="W3" s="67">
        <f>V3*0.5</f>
        <v>1.1233215330687052</v>
      </c>
      <c r="X3" s="1">
        <v>22.499158154861799</v>
      </c>
      <c r="Y3" s="67">
        <f>X3*100</f>
        <v>2249.9158154861798</v>
      </c>
      <c r="Z3" s="67">
        <f>Y3/1000</f>
        <v>2.2499158154861796</v>
      </c>
      <c r="AA3" s="67">
        <f>Z3*0.5</f>
        <v>1.1249579077430898</v>
      </c>
      <c r="AB3" s="1">
        <v>22.968948082701001</v>
      </c>
      <c r="AC3" s="67">
        <f>AB3*100</f>
        <v>2296.8948082700999</v>
      </c>
      <c r="AD3" s="67">
        <f>AC3/1000</f>
        <v>2.2968948082700997</v>
      </c>
      <c r="AE3" s="67">
        <f>AD3*0.5</f>
        <v>1.1484474041350499</v>
      </c>
      <c r="AF3" s="1">
        <v>60.2518112104244</v>
      </c>
      <c r="AG3" s="67">
        <f>AF3*100</f>
        <v>6025.1811210424403</v>
      </c>
      <c r="AH3" s="67">
        <f>AG3/1000</f>
        <v>6.02518112104244</v>
      </c>
      <c r="AI3" s="67">
        <f>AH3*0.5</f>
        <v>3.01259056052122</v>
      </c>
      <c r="AJ3" s="1">
        <v>23.032609748138199</v>
      </c>
      <c r="AK3" s="67">
        <f>AJ3*100</f>
        <v>2303.2609748138198</v>
      </c>
      <c r="AL3" s="67">
        <f>AK3/1000</f>
        <v>2.3032609748138198</v>
      </c>
      <c r="AM3" s="67">
        <f>AL3*0.5</f>
        <v>1.1516304874069099</v>
      </c>
      <c r="AN3" s="1">
        <v>22.6385589982963</v>
      </c>
      <c r="AO3" s="67">
        <f>AN3*100</f>
        <v>2263.8558998296298</v>
      </c>
      <c r="AP3" s="67">
        <f>AO3/1000</f>
        <v>2.2638558998296299</v>
      </c>
      <c r="AQ3" s="67">
        <f>AP3*0.5</f>
        <v>1.1319279499148149</v>
      </c>
      <c r="AR3" s="1">
        <v>22.378055906936702</v>
      </c>
      <c r="AS3" s="67">
        <f>AR3*100</f>
        <v>2237.8055906936702</v>
      </c>
      <c r="AT3" s="67">
        <f>AS3/1000</f>
        <v>2.2378055906936702</v>
      </c>
      <c r="AU3" s="67">
        <f>AT3*0.5</f>
        <v>1.1189027953468351</v>
      </c>
      <c r="AV3" s="1">
        <v>22.7543687004455</v>
      </c>
      <c r="AW3" s="67">
        <f>AV3*100</f>
        <v>2275.4368700445502</v>
      </c>
      <c r="AX3" s="67">
        <f>AW3/1000</f>
        <v>2.2754368700445502</v>
      </c>
      <c r="AY3" s="67">
        <f>AX3*0.5</f>
        <v>1.1377184350222751</v>
      </c>
      <c r="AZ3" s="1">
        <v>23.377352948995199</v>
      </c>
      <c r="BA3" s="67">
        <f>AZ3*100</f>
        <v>2337.7352948995199</v>
      </c>
      <c r="BB3" s="67">
        <f>BA3/1000</f>
        <v>2.3377352948995198</v>
      </c>
      <c r="BC3" s="67">
        <f>BB3*0.5</f>
        <v>1.1688676474497599</v>
      </c>
      <c r="BD3" s="1">
        <v>22.389255245415502</v>
      </c>
      <c r="BE3" s="67">
        <f>BD3*100</f>
        <v>2238.9255245415502</v>
      </c>
      <c r="BF3" s="67">
        <f>BE3/1000</f>
        <v>2.2389255245415502</v>
      </c>
      <c r="BG3" s="67">
        <f>BF3*0.5</f>
        <v>1.1194627622707751</v>
      </c>
      <c r="BH3" s="1">
        <v>23.306112366380699</v>
      </c>
      <c r="BI3" s="67">
        <f>BH3*100</f>
        <v>2330.6112366380698</v>
      </c>
      <c r="BJ3" s="67">
        <f>BI3/1000</f>
        <v>2.3306112366380698</v>
      </c>
      <c r="BK3" s="67">
        <f>BJ3*0.5</f>
        <v>1.1653056183190349</v>
      </c>
      <c r="BL3" s="1">
        <v>23.411429976691501</v>
      </c>
      <c r="BM3" s="67">
        <f>BL3*100</f>
        <v>2341.1429976691502</v>
      </c>
      <c r="BN3" s="67">
        <f>BM3/1000</f>
        <v>2.34114299766915</v>
      </c>
      <c r="BO3" s="67">
        <f>BN3*0.5</f>
        <v>1.170571498834575</v>
      </c>
      <c r="BP3" s="1">
        <v>22.801259540437499</v>
      </c>
      <c r="BQ3" s="67">
        <f>BP3*100</f>
        <v>2280.12595404375</v>
      </c>
      <c r="BR3" s="67">
        <f>BQ3/1000</f>
        <v>2.2801259540437502</v>
      </c>
      <c r="BS3" s="67">
        <f>BR3*0.5</f>
        <v>1.1400629770218751</v>
      </c>
      <c r="BT3" s="1">
        <v>23.7028235690256</v>
      </c>
      <c r="BU3" s="67">
        <f>BT3*100</f>
        <v>2370.28235690256</v>
      </c>
      <c r="BV3" s="67">
        <f>BU3/1000</f>
        <v>2.37028235690256</v>
      </c>
      <c r="BW3" s="67">
        <f>BV3*0.5</f>
        <v>1.18514117845128</v>
      </c>
    </row>
    <row r="4" spans="1:75" x14ac:dyDescent="0.25">
      <c r="A4" s="2"/>
      <c r="B4" s="2" t="b">
        <v>0</v>
      </c>
      <c r="C4" s="2" t="s">
        <v>1</v>
      </c>
      <c r="D4" s="1">
        <v>14.374076393666799</v>
      </c>
      <c r="E4" s="67">
        <f t="shared" ref="E4:E11" si="0">D4*100</f>
        <v>1437.4076393666799</v>
      </c>
      <c r="F4" s="67">
        <f t="shared" ref="F4:F11" si="1">E4/1000</f>
        <v>1.4374076393666799</v>
      </c>
      <c r="G4" s="67">
        <f t="shared" ref="G4:G11" si="2">F4*0.5</f>
        <v>0.71870381968333996</v>
      </c>
      <c r="H4" s="1">
        <v>317.516879654555</v>
      </c>
      <c r="I4" s="67">
        <f t="shared" ref="I4:I11" si="3">H4*100</f>
        <v>31751.687965455501</v>
      </c>
      <c r="J4" s="67">
        <f t="shared" ref="J4:J11" si="4">I4/1000</f>
        <v>31.751687965455503</v>
      </c>
      <c r="K4" s="67">
        <f t="shared" ref="K4:K11" si="5">J4*0.5</f>
        <v>15.875843982727751</v>
      </c>
      <c r="L4" s="1">
        <v>19.5961329555373</v>
      </c>
      <c r="M4" s="67">
        <f t="shared" ref="M4:M11" si="6">L4*100</f>
        <v>1959.61329555373</v>
      </c>
      <c r="N4" s="67">
        <f t="shared" ref="N4:N11" si="7">M4/1000</f>
        <v>1.95961329555373</v>
      </c>
      <c r="O4" s="67">
        <f t="shared" ref="O4:O11" si="8">N4*0.5</f>
        <v>0.97980664777686499</v>
      </c>
      <c r="P4" s="1">
        <v>19.862444283760698</v>
      </c>
      <c r="Q4" s="67">
        <f t="shared" ref="Q4:Q11" si="9">P4*100</f>
        <v>1986.2444283760699</v>
      </c>
      <c r="R4" s="67">
        <f t="shared" ref="R4:R11" si="10">Q4/1000</f>
        <v>1.9862444283760698</v>
      </c>
      <c r="S4" s="67">
        <f t="shared" ref="S4:S11" si="11">R4*0.5</f>
        <v>0.99312221418803492</v>
      </c>
      <c r="T4" s="1">
        <v>19.489913855083199</v>
      </c>
      <c r="U4" s="67">
        <f t="shared" ref="U4:U11" si="12">T4*100</f>
        <v>1948.9913855083198</v>
      </c>
      <c r="V4" s="67">
        <f t="shared" ref="V4:V11" si="13">U4/1000</f>
        <v>1.9489913855083199</v>
      </c>
      <c r="W4" s="67">
        <f t="shared" ref="W4:W11" si="14">V4*0.5</f>
        <v>0.97449569275415993</v>
      </c>
      <c r="X4" s="1">
        <v>19.505975439950401</v>
      </c>
      <c r="Y4" s="67">
        <f t="shared" ref="Y4:Y11" si="15">X4*100</f>
        <v>1950.59754399504</v>
      </c>
      <c r="Z4" s="67">
        <f t="shared" ref="Z4:Z11" si="16">Y4/1000</f>
        <v>1.95059754399504</v>
      </c>
      <c r="AA4" s="67">
        <f t="shared" ref="AA4:AA11" si="17">Z4*0.5</f>
        <v>0.97529877199752002</v>
      </c>
      <c r="AB4" s="1">
        <v>19.6840354907849</v>
      </c>
      <c r="AC4" s="67">
        <f t="shared" ref="AC4:AC11" si="18">AB4*100</f>
        <v>1968.40354907849</v>
      </c>
      <c r="AD4" s="67">
        <f t="shared" ref="AD4:AD11" si="19">AC4/1000</f>
        <v>1.9684035490784899</v>
      </c>
      <c r="AE4" s="67">
        <f t="shared" ref="AE4:AE11" si="20">AD4*0.5</f>
        <v>0.98420177453924496</v>
      </c>
      <c r="AF4" s="1">
        <v>52.918249060525703</v>
      </c>
      <c r="AG4" s="67">
        <f t="shared" ref="AG4:AG11" si="21">AF4*100</f>
        <v>5291.8249060525704</v>
      </c>
      <c r="AH4" s="67">
        <f t="shared" ref="AH4:AH11" si="22">AG4/1000</f>
        <v>5.2918249060525708</v>
      </c>
      <c r="AI4" s="67">
        <f t="shared" ref="AI4:AI11" si="23">AH4*0.5</f>
        <v>2.6459124530262854</v>
      </c>
      <c r="AJ4" s="1">
        <v>19.974430564879199</v>
      </c>
      <c r="AK4" s="67">
        <f t="shared" ref="AK4:AK11" si="24">AJ4*100</f>
        <v>1997.4430564879199</v>
      </c>
      <c r="AL4" s="67">
        <f t="shared" ref="AL4:AL11" si="25">AK4/1000</f>
        <v>1.99744305648792</v>
      </c>
      <c r="AM4" s="67">
        <f t="shared" ref="AM4:AM11" si="26">AL4*0.5</f>
        <v>0.99872152824395999</v>
      </c>
      <c r="AN4" s="1">
        <v>19.358358334816</v>
      </c>
      <c r="AO4" s="67">
        <f t="shared" ref="AO4:AO11" si="27">AN4*100</f>
        <v>1935.8358334816</v>
      </c>
      <c r="AP4" s="67">
        <f t="shared" ref="AP4:AP11" si="28">AO4/1000</f>
        <v>1.9358358334816002</v>
      </c>
      <c r="AQ4" s="67">
        <f t="shared" ref="AQ4:AQ11" si="29">AP4*0.5</f>
        <v>0.96791791674080008</v>
      </c>
      <c r="AR4" s="1">
        <v>19.284824576742398</v>
      </c>
      <c r="AS4" s="67">
        <f t="shared" ref="AS4:AS11" si="30">AR4*100</f>
        <v>1928.4824576742399</v>
      </c>
      <c r="AT4" s="67">
        <f t="shared" ref="AT4:AT11" si="31">AS4/1000</f>
        <v>1.9284824576742399</v>
      </c>
      <c r="AU4" s="67">
        <f t="shared" ref="AU4:AU11" si="32">AT4*0.5</f>
        <v>0.96424122883711993</v>
      </c>
      <c r="AV4" s="1">
        <v>19.5038297487026</v>
      </c>
      <c r="AW4" s="67">
        <f t="shared" ref="AW4:AW11" si="33">AV4*100</f>
        <v>1950.3829748702601</v>
      </c>
      <c r="AX4" s="67">
        <f t="shared" ref="AX4:AX11" si="34">AW4/1000</f>
        <v>1.9503829748702601</v>
      </c>
      <c r="AY4" s="67">
        <f t="shared" ref="AY4:AY11" si="35">AX4*0.5</f>
        <v>0.97519148743513007</v>
      </c>
      <c r="AZ4" s="1">
        <v>19.8527967364079</v>
      </c>
      <c r="BA4" s="67">
        <f t="shared" ref="BA4:BA11" si="36">AZ4*100</f>
        <v>1985.27967364079</v>
      </c>
      <c r="BB4" s="67">
        <f t="shared" ref="BB4:BB11" si="37">BA4/1000</f>
        <v>1.9852796736407901</v>
      </c>
      <c r="BC4" s="67">
        <f t="shared" ref="BC4:BC11" si="38">BB4*0.5</f>
        <v>0.99263983682039503</v>
      </c>
      <c r="BD4" s="1">
        <v>19.2357317188807</v>
      </c>
      <c r="BE4" s="67">
        <f t="shared" ref="BE4:BE11" si="39">BD4*100</f>
        <v>1923.57317188807</v>
      </c>
      <c r="BF4" s="67">
        <f t="shared" ref="BF4:BF11" si="40">BE4/1000</f>
        <v>1.92357317188807</v>
      </c>
      <c r="BG4" s="67">
        <f t="shared" ref="BG4:BG11" si="41">BF4*0.5</f>
        <v>0.96178658594403499</v>
      </c>
      <c r="BH4" s="1">
        <v>19.7924729783246</v>
      </c>
      <c r="BI4" s="67">
        <f t="shared" ref="BI4:BI11" si="42">BH4*100</f>
        <v>1979.2472978324599</v>
      </c>
      <c r="BJ4" s="67">
        <f t="shared" ref="BJ4:BJ11" si="43">BI4/1000</f>
        <v>1.97924729783246</v>
      </c>
      <c r="BK4" s="67">
        <f t="shared" ref="BK4:BK11" si="44">BJ4*0.5</f>
        <v>0.98962364891623</v>
      </c>
      <c r="BL4" s="1">
        <v>19.933816010087099</v>
      </c>
      <c r="BM4" s="67">
        <f t="shared" ref="BM4:BM11" si="45">BL4*100</f>
        <v>1993.3816010087098</v>
      </c>
      <c r="BN4" s="67">
        <f t="shared" ref="BN4:BN11" si="46">BM4/1000</f>
        <v>1.9933816010087098</v>
      </c>
      <c r="BO4" s="67">
        <f t="shared" ref="BO4:BO11" si="47">BN4*0.5</f>
        <v>0.99669080050435488</v>
      </c>
      <c r="BP4" s="1">
        <v>13.8541953705178</v>
      </c>
      <c r="BQ4" s="67">
        <f t="shared" ref="BQ4:BQ11" si="48">BP4*100</f>
        <v>1385.41953705178</v>
      </c>
      <c r="BR4" s="67">
        <f t="shared" ref="BR4:BR11" si="49">BQ4/1000</f>
        <v>1.3854195370517801</v>
      </c>
      <c r="BS4" s="67">
        <f t="shared" ref="BS4:BS11" si="50">BR4*0.5</f>
        <v>0.69270976852589006</v>
      </c>
      <c r="BT4" s="1">
        <v>14.674909877515701</v>
      </c>
      <c r="BU4" s="67">
        <f t="shared" ref="BU4:BU11" si="51">BT4*100</f>
        <v>1467.4909877515699</v>
      </c>
      <c r="BV4" s="67">
        <f t="shared" ref="BV4:BV11" si="52">BU4/1000</f>
        <v>1.4674909877515701</v>
      </c>
      <c r="BW4" s="67">
        <f t="shared" ref="BW4:BW11" si="53">BV4*0.5</f>
        <v>0.73374549387578503</v>
      </c>
    </row>
    <row r="5" spans="1:75" x14ac:dyDescent="0.25">
      <c r="A5" s="2"/>
      <c r="B5" s="2" t="b">
        <v>0</v>
      </c>
      <c r="C5" s="2" t="s">
        <v>2</v>
      </c>
      <c r="D5" s="1">
        <v>14.2514262013256</v>
      </c>
      <c r="E5" s="67">
        <f t="shared" si="0"/>
        <v>1425.1426201325601</v>
      </c>
      <c r="F5" s="67">
        <f t="shared" si="1"/>
        <v>1.4251426201325601</v>
      </c>
      <c r="G5" s="67">
        <f t="shared" si="2"/>
        <v>0.71257131006628005</v>
      </c>
      <c r="H5" s="1">
        <v>315.21830915503</v>
      </c>
      <c r="I5" s="67">
        <f t="shared" si="3"/>
        <v>31521.830915503</v>
      </c>
      <c r="J5" s="67">
        <f t="shared" si="4"/>
        <v>31.521830915502999</v>
      </c>
      <c r="K5" s="67">
        <f t="shared" si="5"/>
        <v>15.7609154577515</v>
      </c>
      <c r="L5" s="1">
        <v>19.3441385534374</v>
      </c>
      <c r="M5" s="67">
        <f t="shared" si="6"/>
        <v>1934.4138553437399</v>
      </c>
      <c r="N5" s="67">
        <f t="shared" si="7"/>
        <v>1.93441385534374</v>
      </c>
      <c r="O5" s="67">
        <f t="shared" si="8"/>
        <v>0.96720692767187</v>
      </c>
      <c r="P5" s="1">
        <v>19.6143513490732</v>
      </c>
      <c r="Q5" s="67">
        <f t="shared" si="9"/>
        <v>1961.4351349073199</v>
      </c>
      <c r="R5" s="67">
        <f t="shared" si="10"/>
        <v>1.96143513490732</v>
      </c>
      <c r="S5" s="67">
        <f t="shared" si="11"/>
        <v>0.98071756745366001</v>
      </c>
      <c r="T5" s="1">
        <v>19.392107138669601</v>
      </c>
      <c r="U5" s="67">
        <f t="shared" si="12"/>
        <v>1939.2107138669601</v>
      </c>
      <c r="V5" s="67">
        <f t="shared" si="13"/>
        <v>1.9392107138669601</v>
      </c>
      <c r="W5" s="67">
        <f t="shared" si="14"/>
        <v>0.96960535693348004</v>
      </c>
      <c r="X5" s="1">
        <v>19.532504355717801</v>
      </c>
      <c r="Y5" s="67">
        <f t="shared" si="15"/>
        <v>1953.2504355717801</v>
      </c>
      <c r="Z5" s="67">
        <f t="shared" si="16"/>
        <v>1.9532504355717801</v>
      </c>
      <c r="AA5" s="67">
        <f t="shared" si="17"/>
        <v>0.97662521778589007</v>
      </c>
      <c r="AB5" s="1">
        <v>19.663423423484499</v>
      </c>
      <c r="AC5" s="67">
        <f t="shared" si="18"/>
        <v>1966.3423423484498</v>
      </c>
      <c r="AD5" s="67">
        <f t="shared" si="19"/>
        <v>1.9663423423484498</v>
      </c>
      <c r="AE5" s="67">
        <f t="shared" si="20"/>
        <v>0.98317117117422492</v>
      </c>
      <c r="AF5" s="1">
        <v>52.7765228795515</v>
      </c>
      <c r="AG5" s="67">
        <f t="shared" si="21"/>
        <v>5277.6522879551503</v>
      </c>
      <c r="AH5" s="67">
        <f t="shared" si="22"/>
        <v>5.2776522879551502</v>
      </c>
      <c r="AI5" s="67">
        <f t="shared" si="23"/>
        <v>2.6388261439775751</v>
      </c>
      <c r="AJ5" s="1">
        <v>19.725389676909799</v>
      </c>
      <c r="AK5" s="67">
        <f t="shared" si="24"/>
        <v>1972.5389676909799</v>
      </c>
      <c r="AL5" s="67">
        <f t="shared" si="25"/>
        <v>1.9725389676909799</v>
      </c>
      <c r="AM5" s="67">
        <f t="shared" si="26"/>
        <v>0.98626948384548996</v>
      </c>
      <c r="AN5" s="1">
        <v>19.416685097205001</v>
      </c>
      <c r="AO5" s="67">
        <f t="shared" si="27"/>
        <v>1941.6685097205</v>
      </c>
      <c r="AP5" s="67">
        <f t="shared" si="28"/>
        <v>1.9416685097205</v>
      </c>
      <c r="AQ5" s="67">
        <f t="shared" si="29"/>
        <v>0.97083425486024999</v>
      </c>
      <c r="AR5" s="1">
        <v>19.191396923408099</v>
      </c>
      <c r="AS5" s="67">
        <f t="shared" si="30"/>
        <v>1919.1396923408099</v>
      </c>
      <c r="AT5" s="67">
        <f t="shared" si="31"/>
        <v>1.9191396923408099</v>
      </c>
      <c r="AU5" s="67">
        <f t="shared" si="32"/>
        <v>0.95956984617040497</v>
      </c>
      <c r="AV5" s="1">
        <v>19.4475343186533</v>
      </c>
      <c r="AW5" s="67">
        <f t="shared" si="33"/>
        <v>1944.75343186533</v>
      </c>
      <c r="AX5" s="67">
        <f t="shared" si="34"/>
        <v>1.9447534318653299</v>
      </c>
      <c r="AY5" s="67">
        <f t="shared" si="35"/>
        <v>0.97237671593266495</v>
      </c>
      <c r="AZ5" s="1">
        <v>19.914666097933502</v>
      </c>
      <c r="BA5" s="67">
        <f t="shared" si="36"/>
        <v>1991.4666097933502</v>
      </c>
      <c r="BB5" s="67">
        <f t="shared" si="37"/>
        <v>1.9914666097933502</v>
      </c>
      <c r="BC5" s="67">
        <f t="shared" si="38"/>
        <v>0.99573330489667511</v>
      </c>
      <c r="BD5" s="1">
        <v>19.252291387671001</v>
      </c>
      <c r="BE5" s="67">
        <f t="shared" si="39"/>
        <v>1925.2291387671</v>
      </c>
      <c r="BF5" s="67">
        <f t="shared" si="40"/>
        <v>1.9252291387671001</v>
      </c>
      <c r="BG5" s="67">
        <f t="shared" si="41"/>
        <v>0.96261456938355006</v>
      </c>
      <c r="BH5" s="1">
        <v>19.674329668801398</v>
      </c>
      <c r="BI5" s="67">
        <f t="shared" si="42"/>
        <v>1967.4329668801399</v>
      </c>
      <c r="BJ5" s="67">
        <f t="shared" si="43"/>
        <v>1.96743296688014</v>
      </c>
      <c r="BK5" s="67">
        <f t="shared" si="44"/>
        <v>0.98371648344007001</v>
      </c>
      <c r="BL5" s="1">
        <v>19.957710267834301</v>
      </c>
      <c r="BM5" s="67">
        <f t="shared" si="45"/>
        <v>1995.77102678343</v>
      </c>
      <c r="BN5" s="67">
        <f t="shared" si="46"/>
        <v>1.9957710267834299</v>
      </c>
      <c r="BO5" s="67">
        <f t="shared" si="47"/>
        <v>0.99788551339171494</v>
      </c>
      <c r="BP5" s="1">
        <v>13.3839193163835</v>
      </c>
      <c r="BQ5" s="67">
        <f t="shared" si="48"/>
        <v>1338.3919316383499</v>
      </c>
      <c r="BR5" s="67">
        <f t="shared" si="49"/>
        <v>1.3383919316383499</v>
      </c>
      <c r="BS5" s="67">
        <f t="shared" si="50"/>
        <v>0.66919596581917495</v>
      </c>
      <c r="BT5" s="1">
        <v>14.1788306463105</v>
      </c>
      <c r="BU5" s="67">
        <f t="shared" si="51"/>
        <v>1417.88306463105</v>
      </c>
      <c r="BV5" s="67">
        <f t="shared" si="52"/>
        <v>1.4178830646310501</v>
      </c>
      <c r="BW5" s="67">
        <f t="shared" si="53"/>
        <v>0.70894153231552504</v>
      </c>
    </row>
    <row r="6" spans="1:75" x14ac:dyDescent="0.25">
      <c r="A6" s="2"/>
      <c r="B6" s="2" t="b">
        <v>0</v>
      </c>
      <c r="C6" s="2" t="s">
        <v>3</v>
      </c>
      <c r="D6" s="1">
        <v>19.411208363524501</v>
      </c>
      <c r="E6" s="67">
        <f t="shared" si="0"/>
        <v>1941.1208363524502</v>
      </c>
      <c r="F6" s="67">
        <f t="shared" si="1"/>
        <v>1.9411208363524501</v>
      </c>
      <c r="G6" s="67">
        <f t="shared" si="2"/>
        <v>0.97056041817622507</v>
      </c>
      <c r="H6" s="1">
        <v>325.25871698584899</v>
      </c>
      <c r="I6" s="67">
        <f t="shared" si="3"/>
        <v>32525.871698584899</v>
      </c>
      <c r="J6" s="67">
        <f t="shared" si="4"/>
        <v>32.525871698584901</v>
      </c>
      <c r="K6" s="67">
        <f t="shared" si="5"/>
        <v>16.26293584929245</v>
      </c>
      <c r="L6" s="1">
        <v>20.249623523530801</v>
      </c>
      <c r="M6" s="67">
        <f t="shared" si="6"/>
        <v>2024.96235235308</v>
      </c>
      <c r="N6" s="67">
        <f t="shared" si="7"/>
        <v>2.02496235235308</v>
      </c>
      <c r="O6" s="67">
        <f t="shared" si="8"/>
        <v>1.01248117617654</v>
      </c>
      <c r="P6" s="1">
        <v>20.704149083774698</v>
      </c>
      <c r="Q6" s="67">
        <f t="shared" si="9"/>
        <v>2070.4149083774701</v>
      </c>
      <c r="R6" s="67">
        <f t="shared" si="10"/>
        <v>2.0704149083774701</v>
      </c>
      <c r="S6" s="67">
        <f t="shared" si="11"/>
        <v>1.0352074541887351</v>
      </c>
      <c r="T6" s="1">
        <v>20.569397151609799</v>
      </c>
      <c r="U6" s="67">
        <f t="shared" si="12"/>
        <v>2056.9397151609801</v>
      </c>
      <c r="V6" s="67">
        <f t="shared" si="13"/>
        <v>2.0569397151609801</v>
      </c>
      <c r="W6" s="67">
        <f t="shared" si="14"/>
        <v>1.02846985758049</v>
      </c>
      <c r="X6" s="1">
        <v>20.513686842831</v>
      </c>
      <c r="Y6" s="67">
        <f t="shared" si="15"/>
        <v>2051.3686842830998</v>
      </c>
      <c r="Z6" s="67">
        <f t="shared" si="16"/>
        <v>2.0513686842830996</v>
      </c>
      <c r="AA6" s="67">
        <f t="shared" si="17"/>
        <v>1.0256843421415498</v>
      </c>
      <c r="AB6" s="1">
        <v>21.387100946419501</v>
      </c>
      <c r="AC6" s="67">
        <f t="shared" si="18"/>
        <v>2138.71009464195</v>
      </c>
      <c r="AD6" s="67">
        <f t="shared" si="19"/>
        <v>2.1387100946419499</v>
      </c>
      <c r="AE6" s="67">
        <f t="shared" si="20"/>
        <v>1.069355047320975</v>
      </c>
      <c r="AF6" s="1">
        <v>54.959800062339603</v>
      </c>
      <c r="AG6" s="67">
        <f t="shared" si="21"/>
        <v>5495.98000623396</v>
      </c>
      <c r="AH6" s="67">
        <f t="shared" si="22"/>
        <v>5.4959800062339603</v>
      </c>
      <c r="AI6" s="67">
        <f t="shared" si="23"/>
        <v>2.7479900031169802</v>
      </c>
      <c r="AJ6" s="1">
        <v>21.314458395479001</v>
      </c>
      <c r="AK6" s="67">
        <f t="shared" si="24"/>
        <v>2131.4458395479001</v>
      </c>
      <c r="AL6" s="67">
        <f t="shared" si="25"/>
        <v>2.1314458395478999</v>
      </c>
      <c r="AM6" s="67">
        <f t="shared" si="26"/>
        <v>1.06572291977395</v>
      </c>
      <c r="AN6" s="1">
        <v>20.7108865194222</v>
      </c>
      <c r="AO6" s="67">
        <f t="shared" si="27"/>
        <v>2071.0886519422202</v>
      </c>
      <c r="AP6" s="67">
        <f t="shared" si="28"/>
        <v>2.0710886519422202</v>
      </c>
      <c r="AQ6" s="67">
        <f t="shared" si="29"/>
        <v>1.0355443259711101</v>
      </c>
      <c r="AR6" s="1">
        <v>20.736497030010899</v>
      </c>
      <c r="AS6" s="67">
        <f t="shared" si="30"/>
        <v>2073.6497030010901</v>
      </c>
      <c r="AT6" s="67">
        <f t="shared" si="31"/>
        <v>2.0736497030010899</v>
      </c>
      <c r="AU6" s="67">
        <f t="shared" si="32"/>
        <v>1.0368248515005449</v>
      </c>
      <c r="AV6" s="1">
        <v>20.660403023428401</v>
      </c>
      <c r="AW6" s="67">
        <f t="shared" si="33"/>
        <v>2066.0403023428403</v>
      </c>
      <c r="AX6" s="67">
        <f t="shared" si="34"/>
        <v>2.0660403023428402</v>
      </c>
      <c r="AY6" s="67">
        <f t="shared" si="35"/>
        <v>1.0330201511714201</v>
      </c>
      <c r="AZ6" s="1">
        <v>21.193948154405</v>
      </c>
      <c r="BA6" s="67">
        <f t="shared" si="36"/>
        <v>2119.3948154404998</v>
      </c>
      <c r="BB6" s="67">
        <f t="shared" si="37"/>
        <v>2.1193948154404998</v>
      </c>
      <c r="BC6" s="67">
        <f t="shared" si="38"/>
        <v>1.0596974077202499</v>
      </c>
      <c r="BD6" s="1">
        <v>20.514530699610599</v>
      </c>
      <c r="BE6" s="67">
        <f t="shared" si="39"/>
        <v>2051.45306996106</v>
      </c>
      <c r="BF6" s="67">
        <f t="shared" si="40"/>
        <v>2.05145306996106</v>
      </c>
      <c r="BG6" s="67">
        <f t="shared" si="41"/>
        <v>1.02572653498053</v>
      </c>
      <c r="BH6" s="1">
        <v>21.110170029289801</v>
      </c>
      <c r="BI6" s="67">
        <f t="shared" si="42"/>
        <v>2111.0170029289802</v>
      </c>
      <c r="BJ6" s="67">
        <f t="shared" si="43"/>
        <v>2.1110170029289801</v>
      </c>
      <c r="BK6" s="67">
        <f t="shared" si="44"/>
        <v>1.05550850146449</v>
      </c>
      <c r="BL6" s="1">
        <v>21.2252488583987</v>
      </c>
      <c r="BM6" s="67">
        <f t="shared" si="45"/>
        <v>2122.52488583987</v>
      </c>
      <c r="BN6" s="67">
        <f t="shared" si="46"/>
        <v>2.1225248858398698</v>
      </c>
      <c r="BO6" s="67">
        <f t="shared" si="47"/>
        <v>1.0612624429199349</v>
      </c>
      <c r="BP6" s="1">
        <v>20.715593703868699</v>
      </c>
      <c r="BQ6" s="67">
        <f t="shared" si="48"/>
        <v>2071.5593703868699</v>
      </c>
      <c r="BR6" s="67">
        <f t="shared" si="49"/>
        <v>2.0715593703868698</v>
      </c>
      <c r="BS6" s="67">
        <f t="shared" si="50"/>
        <v>1.0357796851934349</v>
      </c>
      <c r="BT6" s="1">
        <v>21.3433118675147</v>
      </c>
      <c r="BU6" s="67">
        <f t="shared" si="51"/>
        <v>2134.3311867514699</v>
      </c>
      <c r="BV6" s="67">
        <f t="shared" si="52"/>
        <v>2.1343311867514698</v>
      </c>
      <c r="BW6" s="67">
        <f t="shared" si="53"/>
        <v>1.0671655933757349</v>
      </c>
    </row>
    <row r="7" spans="1:75" x14ac:dyDescent="0.25">
      <c r="A7" s="2"/>
      <c r="B7" s="2" t="b">
        <v>0</v>
      </c>
      <c r="C7" s="2" t="s">
        <v>4</v>
      </c>
      <c r="D7" s="1">
        <v>10.947265442011799</v>
      </c>
      <c r="E7" s="67">
        <f t="shared" si="0"/>
        <v>1094.7265442011799</v>
      </c>
      <c r="F7" s="67">
        <f t="shared" si="1"/>
        <v>1.09472654420118</v>
      </c>
      <c r="G7" s="67">
        <f t="shared" si="2"/>
        <v>0.54736327210058999</v>
      </c>
      <c r="H7" s="1">
        <v>269.91683038756003</v>
      </c>
      <c r="I7" s="67">
        <f t="shared" si="3"/>
        <v>26991.683038756004</v>
      </c>
      <c r="J7" s="67">
        <f t="shared" si="4"/>
        <v>26.991683038756005</v>
      </c>
      <c r="K7" s="67">
        <f t="shared" si="5"/>
        <v>13.495841519378002</v>
      </c>
      <c r="L7" s="1">
        <v>16.259321517336801</v>
      </c>
      <c r="M7" s="67">
        <f t="shared" si="6"/>
        <v>1625.93215173368</v>
      </c>
      <c r="N7" s="67">
        <f t="shared" si="7"/>
        <v>1.62593215173368</v>
      </c>
      <c r="O7" s="67">
        <f t="shared" si="8"/>
        <v>0.81296607586684</v>
      </c>
      <c r="P7" s="1">
        <v>16.533462244711401</v>
      </c>
      <c r="Q7" s="67">
        <f t="shared" si="9"/>
        <v>1653.3462244711402</v>
      </c>
      <c r="R7" s="67">
        <f t="shared" si="10"/>
        <v>1.6533462244711401</v>
      </c>
      <c r="S7" s="67">
        <f t="shared" si="11"/>
        <v>0.82667311223557005</v>
      </c>
      <c r="T7" s="1">
        <v>16.299522493789301</v>
      </c>
      <c r="U7" s="67">
        <f t="shared" si="12"/>
        <v>1629.95224937893</v>
      </c>
      <c r="V7" s="67">
        <f t="shared" si="13"/>
        <v>1.62995224937893</v>
      </c>
      <c r="W7" s="67">
        <f t="shared" si="14"/>
        <v>0.81497612468946501</v>
      </c>
      <c r="X7" s="1">
        <v>16.394622038850301</v>
      </c>
      <c r="Y7" s="67">
        <f t="shared" si="15"/>
        <v>1639.46220388503</v>
      </c>
      <c r="Z7" s="67">
        <f t="shared" si="16"/>
        <v>1.6394622038850299</v>
      </c>
      <c r="AA7" s="67">
        <f t="shared" si="17"/>
        <v>0.81973110194251497</v>
      </c>
      <c r="AB7" s="1">
        <v>16.4879070911594</v>
      </c>
      <c r="AC7" s="67">
        <f t="shared" si="18"/>
        <v>1648.79070911594</v>
      </c>
      <c r="AD7" s="67">
        <f t="shared" si="19"/>
        <v>1.6487907091159399</v>
      </c>
      <c r="AE7" s="67">
        <f t="shared" si="20"/>
        <v>0.82439535455796997</v>
      </c>
      <c r="AF7" s="1">
        <v>44.907756116360098</v>
      </c>
      <c r="AG7" s="67">
        <f t="shared" si="21"/>
        <v>4490.7756116360097</v>
      </c>
      <c r="AH7" s="67">
        <f t="shared" si="22"/>
        <v>4.4907756116360096</v>
      </c>
      <c r="AI7" s="67">
        <f t="shared" si="23"/>
        <v>2.2453878058180048</v>
      </c>
      <c r="AJ7" s="1">
        <v>16.568097121534699</v>
      </c>
      <c r="AK7" s="67">
        <f t="shared" si="24"/>
        <v>1656.8097121534699</v>
      </c>
      <c r="AL7" s="67">
        <f t="shared" si="25"/>
        <v>1.6568097121534699</v>
      </c>
      <c r="AM7" s="67">
        <f t="shared" si="26"/>
        <v>0.82840485607673497</v>
      </c>
      <c r="AN7" s="1">
        <v>16.1334770602829</v>
      </c>
      <c r="AO7" s="67">
        <f t="shared" si="27"/>
        <v>1613.3477060282898</v>
      </c>
      <c r="AP7" s="67">
        <f t="shared" si="28"/>
        <v>1.6133477060282899</v>
      </c>
      <c r="AQ7" s="67">
        <f t="shared" si="29"/>
        <v>0.80667385301414496</v>
      </c>
      <c r="AR7" s="1">
        <v>16.150529791795801</v>
      </c>
      <c r="AS7" s="67">
        <f t="shared" si="30"/>
        <v>1615.05297917958</v>
      </c>
      <c r="AT7" s="67">
        <f t="shared" si="31"/>
        <v>1.61505297917958</v>
      </c>
      <c r="AU7" s="67">
        <f t="shared" si="32"/>
        <v>0.80752648958979001</v>
      </c>
      <c r="AV7" s="1">
        <v>16.148943895887399</v>
      </c>
      <c r="AW7" s="67">
        <f t="shared" si="33"/>
        <v>1614.8943895887398</v>
      </c>
      <c r="AX7" s="67">
        <f t="shared" si="34"/>
        <v>1.6148943895887398</v>
      </c>
      <c r="AY7" s="67">
        <f t="shared" si="35"/>
        <v>0.80744719479436988</v>
      </c>
      <c r="AZ7" s="1">
        <v>16.6109188730691</v>
      </c>
      <c r="BA7" s="67">
        <f t="shared" si="36"/>
        <v>1661.0918873069099</v>
      </c>
      <c r="BB7" s="67">
        <f t="shared" si="37"/>
        <v>1.66109188730691</v>
      </c>
      <c r="BC7" s="67">
        <f t="shared" si="38"/>
        <v>0.83054594365345502</v>
      </c>
      <c r="BD7" s="1">
        <v>15.960959601938301</v>
      </c>
      <c r="BE7" s="67">
        <f t="shared" si="39"/>
        <v>1596.09596019383</v>
      </c>
      <c r="BF7" s="67">
        <f t="shared" si="40"/>
        <v>1.59609596019383</v>
      </c>
      <c r="BG7" s="67">
        <f t="shared" si="41"/>
        <v>0.79804798009691502</v>
      </c>
      <c r="BH7" s="1">
        <v>16.392389432437302</v>
      </c>
      <c r="BI7" s="67">
        <f t="shared" si="42"/>
        <v>1639.2389432437301</v>
      </c>
      <c r="BJ7" s="67">
        <f t="shared" si="43"/>
        <v>1.63923894324373</v>
      </c>
      <c r="BK7" s="67">
        <f t="shared" si="44"/>
        <v>0.81961947162186499</v>
      </c>
      <c r="BL7" s="1">
        <v>16.5325193346332</v>
      </c>
      <c r="BM7" s="67">
        <f t="shared" si="45"/>
        <v>1653.25193346332</v>
      </c>
      <c r="BN7" s="67">
        <f t="shared" si="46"/>
        <v>1.65325193346332</v>
      </c>
      <c r="BO7" s="67">
        <f t="shared" si="47"/>
        <v>0.82662596673166</v>
      </c>
      <c r="BP7" s="1">
        <v>9.0044316337943506</v>
      </c>
      <c r="BQ7" s="67">
        <f t="shared" si="48"/>
        <v>900.44316337943508</v>
      </c>
      <c r="BR7" s="67">
        <f t="shared" si="49"/>
        <v>0.90044316337943509</v>
      </c>
      <c r="BS7" s="67">
        <f t="shared" si="50"/>
        <v>0.45022158168971754</v>
      </c>
      <c r="BT7" s="1">
        <v>10.5750802445005</v>
      </c>
      <c r="BU7" s="67">
        <f t="shared" si="51"/>
        <v>1057.50802445005</v>
      </c>
      <c r="BV7" s="67">
        <f t="shared" si="52"/>
        <v>1.0575080244500501</v>
      </c>
      <c r="BW7" s="67">
        <f t="shared" si="53"/>
        <v>0.52875401222502505</v>
      </c>
    </row>
    <row r="8" spans="1:75" x14ac:dyDescent="0.25">
      <c r="A8" s="2"/>
      <c r="B8" s="2" t="b">
        <v>0</v>
      </c>
      <c r="C8" s="2" t="s">
        <v>5</v>
      </c>
      <c r="D8" s="1">
        <v>13.461614728375</v>
      </c>
      <c r="E8" s="67">
        <f t="shared" si="0"/>
        <v>1346.1614728375</v>
      </c>
      <c r="F8" s="67">
        <f t="shared" si="1"/>
        <v>1.3461614728375</v>
      </c>
      <c r="G8" s="67">
        <f t="shared" si="2"/>
        <v>0.67308073641874999</v>
      </c>
      <c r="H8" s="1">
        <v>323.28838120131297</v>
      </c>
      <c r="I8" s="67">
        <f t="shared" si="3"/>
        <v>32328.838120131299</v>
      </c>
      <c r="J8" s="67">
        <f t="shared" si="4"/>
        <v>32.328838120131302</v>
      </c>
      <c r="K8" s="67">
        <f t="shared" si="5"/>
        <v>16.164419060065651</v>
      </c>
      <c r="L8" s="1">
        <v>19.744468571811701</v>
      </c>
      <c r="M8" s="67">
        <f t="shared" si="6"/>
        <v>1974.4468571811701</v>
      </c>
      <c r="N8" s="67">
        <f t="shared" si="7"/>
        <v>1.9744468571811702</v>
      </c>
      <c r="O8" s="67">
        <f t="shared" si="8"/>
        <v>0.98722342859058509</v>
      </c>
      <c r="P8" s="1">
        <v>20.062229634324101</v>
      </c>
      <c r="Q8" s="67">
        <f t="shared" si="9"/>
        <v>2006.2229634324101</v>
      </c>
      <c r="R8" s="67">
        <f t="shared" si="10"/>
        <v>2.00622296343241</v>
      </c>
      <c r="S8" s="67">
        <f t="shared" si="11"/>
        <v>1.003111481716205</v>
      </c>
      <c r="T8" s="1">
        <v>19.7260762948879</v>
      </c>
      <c r="U8" s="67">
        <f t="shared" si="12"/>
        <v>1972.6076294887901</v>
      </c>
      <c r="V8" s="67">
        <f t="shared" si="13"/>
        <v>1.97260762948879</v>
      </c>
      <c r="W8" s="67">
        <f t="shared" si="14"/>
        <v>0.98630381474439499</v>
      </c>
      <c r="X8" s="1">
        <v>19.614233027865001</v>
      </c>
      <c r="Y8" s="67">
        <f t="shared" si="15"/>
        <v>1961.4233027865002</v>
      </c>
      <c r="Z8" s="67">
        <f t="shared" si="16"/>
        <v>1.9614233027865002</v>
      </c>
      <c r="AA8" s="67">
        <f t="shared" si="17"/>
        <v>0.98071165139325012</v>
      </c>
      <c r="AB8" s="1">
        <v>19.911052671542901</v>
      </c>
      <c r="AC8" s="67">
        <f t="shared" si="18"/>
        <v>1991.10526715429</v>
      </c>
      <c r="AD8" s="67">
        <f t="shared" si="19"/>
        <v>1.9911052671542899</v>
      </c>
      <c r="AE8" s="67">
        <f t="shared" si="20"/>
        <v>0.99555263357714496</v>
      </c>
      <c r="AF8" s="1">
        <v>53.512084062676799</v>
      </c>
      <c r="AG8" s="67">
        <f t="shared" si="21"/>
        <v>5351.2084062676795</v>
      </c>
      <c r="AH8" s="67">
        <f t="shared" si="22"/>
        <v>5.3512084062676797</v>
      </c>
      <c r="AI8" s="67">
        <f t="shared" si="23"/>
        <v>2.6756042031338398</v>
      </c>
      <c r="AJ8" s="1">
        <v>19.9776852128287</v>
      </c>
      <c r="AK8" s="67">
        <f t="shared" si="24"/>
        <v>1997.7685212828699</v>
      </c>
      <c r="AL8" s="67">
        <f t="shared" si="25"/>
        <v>1.99776852128287</v>
      </c>
      <c r="AM8" s="67">
        <f t="shared" si="26"/>
        <v>0.99888426064143498</v>
      </c>
      <c r="AN8" s="1">
        <v>19.622107465580299</v>
      </c>
      <c r="AO8" s="67">
        <f t="shared" si="27"/>
        <v>1962.21074655803</v>
      </c>
      <c r="AP8" s="67">
        <f t="shared" si="28"/>
        <v>1.9622107465580301</v>
      </c>
      <c r="AQ8" s="67">
        <f t="shared" si="29"/>
        <v>0.98110537327901504</v>
      </c>
      <c r="AR8" s="1">
        <v>19.395281035583</v>
      </c>
      <c r="AS8" s="67">
        <f t="shared" si="30"/>
        <v>1939.5281035583</v>
      </c>
      <c r="AT8" s="67">
        <f t="shared" si="31"/>
        <v>1.9395281035583001</v>
      </c>
      <c r="AU8" s="67">
        <f t="shared" si="32"/>
        <v>0.96976405177915004</v>
      </c>
      <c r="AV8" s="1">
        <v>19.6376143007679</v>
      </c>
      <c r="AW8" s="67">
        <f t="shared" si="33"/>
        <v>1963.76143007679</v>
      </c>
      <c r="AX8" s="67">
        <f t="shared" si="34"/>
        <v>1.96376143007679</v>
      </c>
      <c r="AY8" s="67">
        <f t="shared" si="35"/>
        <v>0.98188071503839502</v>
      </c>
      <c r="AZ8" s="1">
        <v>20.018568940236701</v>
      </c>
      <c r="BA8" s="67">
        <f t="shared" si="36"/>
        <v>2001.8568940236701</v>
      </c>
      <c r="BB8" s="67">
        <f t="shared" si="37"/>
        <v>2.0018568940236703</v>
      </c>
      <c r="BC8" s="67">
        <f t="shared" si="38"/>
        <v>1.0009284470118351</v>
      </c>
      <c r="BD8" s="1">
        <v>19.3548350545516</v>
      </c>
      <c r="BE8" s="67">
        <f t="shared" si="39"/>
        <v>1935.48350545516</v>
      </c>
      <c r="BF8" s="67">
        <f t="shared" si="40"/>
        <v>1.93548350545516</v>
      </c>
      <c r="BG8" s="67">
        <f t="shared" si="41"/>
        <v>0.96774175272758001</v>
      </c>
      <c r="BH8" s="1">
        <v>19.948553511881499</v>
      </c>
      <c r="BI8" s="67">
        <f t="shared" si="42"/>
        <v>1994.8553511881501</v>
      </c>
      <c r="BJ8" s="67">
        <f t="shared" si="43"/>
        <v>1.9948553511881502</v>
      </c>
      <c r="BK8" s="67">
        <f t="shared" si="44"/>
        <v>0.99742767559407508</v>
      </c>
      <c r="BL8" s="1">
        <v>20.0273717927234</v>
      </c>
      <c r="BM8" s="67">
        <f t="shared" si="45"/>
        <v>2002.73717927234</v>
      </c>
      <c r="BN8" s="67">
        <f t="shared" si="46"/>
        <v>2.0027371792723399</v>
      </c>
      <c r="BO8" s="67">
        <f t="shared" si="47"/>
        <v>1.0013685896361699</v>
      </c>
      <c r="BP8" s="1">
        <v>10.7758300441843</v>
      </c>
      <c r="BQ8" s="67">
        <f t="shared" si="48"/>
        <v>1077.5830044184299</v>
      </c>
      <c r="BR8" s="67">
        <f t="shared" si="49"/>
        <v>1.07758300441843</v>
      </c>
      <c r="BS8" s="67">
        <f t="shared" si="50"/>
        <v>0.53879150220921501</v>
      </c>
      <c r="BT8" s="1">
        <v>12.701588472536701</v>
      </c>
      <c r="BU8" s="67">
        <f t="shared" si="51"/>
        <v>1270.15884725367</v>
      </c>
      <c r="BV8" s="67">
        <f t="shared" si="52"/>
        <v>1.27015884725367</v>
      </c>
      <c r="BW8" s="67">
        <f t="shared" si="53"/>
        <v>0.635079423626835</v>
      </c>
    </row>
    <row r="9" spans="1:75" s="3" customFormat="1" x14ac:dyDescent="0.25">
      <c r="A9" s="5"/>
      <c r="B9" s="5" t="b">
        <v>0</v>
      </c>
      <c r="C9" s="5" t="s">
        <v>6</v>
      </c>
      <c r="D9" s="4">
        <v>19.506622692897899</v>
      </c>
      <c r="E9" s="67">
        <f t="shared" si="0"/>
        <v>1950.6622692897899</v>
      </c>
      <c r="F9" s="67">
        <f t="shared" si="1"/>
        <v>1.9506622692897899</v>
      </c>
      <c r="G9" s="67">
        <f t="shared" si="2"/>
        <v>0.97533113464489496</v>
      </c>
      <c r="H9" s="4">
        <v>324.42337475736002</v>
      </c>
      <c r="I9" s="67">
        <f t="shared" si="3"/>
        <v>32442.337475736003</v>
      </c>
      <c r="J9" s="67">
        <f t="shared" si="4"/>
        <v>32.442337475736004</v>
      </c>
      <c r="K9" s="67">
        <f t="shared" si="5"/>
        <v>16.221168737868002</v>
      </c>
      <c r="L9" s="4">
        <v>19.988058206394399</v>
      </c>
      <c r="M9" s="67">
        <f t="shared" si="6"/>
        <v>1998.8058206394398</v>
      </c>
      <c r="N9" s="67">
        <f t="shared" si="7"/>
        <v>1.9988058206394399</v>
      </c>
      <c r="O9" s="67">
        <f t="shared" si="8"/>
        <v>0.99940291031971995</v>
      </c>
      <c r="P9" s="4">
        <v>21.504545771818599</v>
      </c>
      <c r="Q9" s="67">
        <f t="shared" si="9"/>
        <v>2150.4545771818598</v>
      </c>
      <c r="R9" s="67">
        <f t="shared" si="10"/>
        <v>2.1504545771818599</v>
      </c>
      <c r="S9" s="67">
        <f t="shared" si="11"/>
        <v>1.07522728859093</v>
      </c>
      <c r="T9" s="4">
        <v>20.442105294733601</v>
      </c>
      <c r="U9" s="67">
        <f t="shared" si="12"/>
        <v>2044.2105294733601</v>
      </c>
      <c r="V9" s="67">
        <f t="shared" si="13"/>
        <v>2.0442105294733599</v>
      </c>
      <c r="W9" s="67">
        <f t="shared" si="14"/>
        <v>1.02210526473668</v>
      </c>
      <c r="X9" s="4">
        <v>20.856055000519302</v>
      </c>
      <c r="Y9" s="67">
        <f t="shared" si="15"/>
        <v>2085.60550005193</v>
      </c>
      <c r="Z9" s="67">
        <f t="shared" si="16"/>
        <v>2.0856055000519298</v>
      </c>
      <c r="AA9" s="67">
        <f t="shared" si="17"/>
        <v>1.0428027500259649</v>
      </c>
      <c r="AB9" s="4">
        <v>21.033366510219501</v>
      </c>
      <c r="AC9" s="67">
        <f t="shared" si="18"/>
        <v>2103.3366510219503</v>
      </c>
      <c r="AD9" s="67">
        <f t="shared" si="19"/>
        <v>2.1033366510219502</v>
      </c>
      <c r="AE9" s="67">
        <f t="shared" si="20"/>
        <v>1.0516683255109751</v>
      </c>
      <c r="AF9" s="4">
        <v>54.610472699828101</v>
      </c>
      <c r="AG9" s="67">
        <f t="shared" si="21"/>
        <v>5461.0472699828097</v>
      </c>
      <c r="AH9" s="67">
        <f t="shared" si="22"/>
        <v>5.4610472699828101</v>
      </c>
      <c r="AI9" s="67">
        <f t="shared" si="23"/>
        <v>2.730523634991405</v>
      </c>
      <c r="AJ9" s="4">
        <v>21.045604540514901</v>
      </c>
      <c r="AK9" s="67">
        <f t="shared" si="24"/>
        <v>2104.5604540514901</v>
      </c>
      <c r="AL9" s="67">
        <f t="shared" si="25"/>
        <v>2.1045604540514899</v>
      </c>
      <c r="AM9" s="67">
        <f t="shared" si="26"/>
        <v>1.052280227025745</v>
      </c>
      <c r="AN9" s="4">
        <v>20.418769766575402</v>
      </c>
      <c r="AO9" s="67">
        <f t="shared" si="27"/>
        <v>2041.8769766575401</v>
      </c>
      <c r="AP9" s="67">
        <f t="shared" si="28"/>
        <v>2.04187697665754</v>
      </c>
      <c r="AQ9" s="67">
        <f t="shared" si="29"/>
        <v>1.02093848832877</v>
      </c>
      <c r="AR9" s="4">
        <v>20.186918229084899</v>
      </c>
      <c r="AS9" s="67">
        <f t="shared" si="30"/>
        <v>2018.6918229084899</v>
      </c>
      <c r="AT9" s="67">
        <f t="shared" si="31"/>
        <v>2.0186918229084898</v>
      </c>
      <c r="AU9" s="67">
        <f t="shared" si="32"/>
        <v>1.0093459114542449</v>
      </c>
      <c r="AV9" s="4">
        <v>20.862346548587901</v>
      </c>
      <c r="AW9" s="67">
        <f t="shared" si="33"/>
        <v>2086.2346548587902</v>
      </c>
      <c r="AX9" s="67">
        <f t="shared" si="34"/>
        <v>2.0862346548587904</v>
      </c>
      <c r="AY9" s="67">
        <f t="shared" si="35"/>
        <v>1.0431173274293952</v>
      </c>
      <c r="AZ9" s="4">
        <v>21.1106975927195</v>
      </c>
      <c r="BA9" s="67">
        <f t="shared" si="36"/>
        <v>2111.0697592719498</v>
      </c>
      <c r="BB9" s="67">
        <f t="shared" si="37"/>
        <v>2.1110697592719498</v>
      </c>
      <c r="BC9" s="67">
        <f t="shared" si="38"/>
        <v>1.0555348796359749</v>
      </c>
      <c r="BD9" s="4">
        <v>20.3567627985746</v>
      </c>
      <c r="BE9" s="67">
        <f t="shared" si="39"/>
        <v>2035.67627985746</v>
      </c>
      <c r="BF9" s="67">
        <f t="shared" si="40"/>
        <v>2.0356762798574599</v>
      </c>
      <c r="BG9" s="67">
        <f t="shared" si="41"/>
        <v>1.01783813992873</v>
      </c>
      <c r="BH9" s="4">
        <v>20.9968048328357</v>
      </c>
      <c r="BI9" s="67">
        <f t="shared" si="42"/>
        <v>2099.6804832835701</v>
      </c>
      <c r="BJ9" s="67">
        <f t="shared" si="43"/>
        <v>2.0996804832835703</v>
      </c>
      <c r="BK9" s="67">
        <f t="shared" si="44"/>
        <v>1.0498402416417851</v>
      </c>
      <c r="BL9" s="4">
        <v>21.123475604405201</v>
      </c>
      <c r="BM9" s="67">
        <f t="shared" si="45"/>
        <v>2112.3475604405203</v>
      </c>
      <c r="BN9" s="67">
        <f t="shared" si="46"/>
        <v>2.1123475604405204</v>
      </c>
      <c r="BO9" s="67">
        <f t="shared" si="47"/>
        <v>1.0561737802202602</v>
      </c>
      <c r="BP9" s="4">
        <v>20.6378083238105</v>
      </c>
      <c r="BQ9" s="67">
        <f t="shared" si="48"/>
        <v>2063.78083238105</v>
      </c>
      <c r="BR9" s="67">
        <f t="shared" si="49"/>
        <v>2.0637808323810498</v>
      </c>
      <c r="BS9" s="67">
        <f t="shared" si="50"/>
        <v>1.0318904161905249</v>
      </c>
      <c r="BT9" s="4">
        <v>21.387028456620499</v>
      </c>
      <c r="BU9" s="67">
        <f t="shared" si="51"/>
        <v>2138.7028456620501</v>
      </c>
      <c r="BV9" s="67">
        <f t="shared" si="52"/>
        <v>2.13870284566205</v>
      </c>
      <c r="BW9" s="67">
        <f t="shared" si="53"/>
        <v>1.069351422831025</v>
      </c>
    </row>
    <row r="10" spans="1:75" s="3" customFormat="1" x14ac:dyDescent="0.25">
      <c r="A10" s="5"/>
      <c r="B10" s="5" t="b">
        <v>0</v>
      </c>
      <c r="C10" s="5" t="s">
        <v>7</v>
      </c>
      <c r="D10" s="4">
        <v>2.9181541613329101</v>
      </c>
      <c r="E10" s="67">
        <f t="shared" si="0"/>
        <v>291.81541613329102</v>
      </c>
      <c r="F10" s="67">
        <f t="shared" si="1"/>
        <v>0.29181541613329104</v>
      </c>
      <c r="G10" s="67">
        <f t="shared" si="2"/>
        <v>0.14590770806664552</v>
      </c>
      <c r="H10" s="4">
        <v>268.069182065294</v>
      </c>
      <c r="I10" s="67">
        <f t="shared" si="3"/>
        <v>26806.918206529401</v>
      </c>
      <c r="J10" s="67">
        <f t="shared" si="4"/>
        <v>26.806918206529399</v>
      </c>
      <c r="K10" s="67">
        <f t="shared" si="5"/>
        <v>13.4034591032647</v>
      </c>
      <c r="L10" s="4">
        <v>15.843544448459101</v>
      </c>
      <c r="M10" s="67">
        <f t="shared" si="6"/>
        <v>1584.3544448459102</v>
      </c>
      <c r="N10" s="67">
        <f t="shared" si="7"/>
        <v>1.5843544448459101</v>
      </c>
      <c r="O10" s="67">
        <f t="shared" si="8"/>
        <v>0.79217722242295507</v>
      </c>
      <c r="P10" s="4">
        <v>16.6997158352398</v>
      </c>
      <c r="Q10" s="67">
        <f t="shared" si="9"/>
        <v>1669.9715835239799</v>
      </c>
      <c r="R10" s="67">
        <f t="shared" si="10"/>
        <v>1.6699715835239799</v>
      </c>
      <c r="S10" s="67">
        <f t="shared" si="11"/>
        <v>0.83498579176198995</v>
      </c>
      <c r="T10" s="4">
        <v>15.614296366225499</v>
      </c>
      <c r="U10" s="67">
        <f t="shared" si="12"/>
        <v>1561.4296366225499</v>
      </c>
      <c r="V10" s="67">
        <f t="shared" si="13"/>
        <v>1.56142963662255</v>
      </c>
      <c r="W10" s="67">
        <f t="shared" si="14"/>
        <v>0.78071481831127498</v>
      </c>
      <c r="X10" s="4">
        <v>15.5168428980306</v>
      </c>
      <c r="Y10" s="67">
        <f t="shared" si="15"/>
        <v>1551.68428980306</v>
      </c>
      <c r="Z10" s="67">
        <f t="shared" si="16"/>
        <v>1.5516842898030601</v>
      </c>
      <c r="AA10" s="67">
        <f t="shared" si="17"/>
        <v>0.77584214490153003</v>
      </c>
      <c r="AB10" s="4">
        <v>15.4324238617604</v>
      </c>
      <c r="AC10" s="67">
        <f t="shared" si="18"/>
        <v>1543.2423861760401</v>
      </c>
      <c r="AD10" s="67">
        <f t="shared" si="19"/>
        <v>1.54324238617604</v>
      </c>
      <c r="AE10" s="67">
        <f t="shared" si="20"/>
        <v>0.77162119308802002</v>
      </c>
      <c r="AF10" s="4">
        <v>43.213393984279499</v>
      </c>
      <c r="AG10" s="67">
        <f t="shared" si="21"/>
        <v>4321.3393984279501</v>
      </c>
      <c r="AH10" s="67">
        <f t="shared" si="22"/>
        <v>4.3213393984279502</v>
      </c>
      <c r="AI10" s="67">
        <f t="shared" si="23"/>
        <v>2.1606696992139751</v>
      </c>
      <c r="AJ10" s="4">
        <v>15.764895585007499</v>
      </c>
      <c r="AK10" s="67">
        <f t="shared" si="24"/>
        <v>1576.48955850075</v>
      </c>
      <c r="AL10" s="67">
        <f t="shared" si="25"/>
        <v>1.5764895585007501</v>
      </c>
      <c r="AM10" s="67">
        <f t="shared" si="26"/>
        <v>0.78824477925037506</v>
      </c>
      <c r="AN10" s="4">
        <v>15.1617515891572</v>
      </c>
      <c r="AO10" s="67">
        <f t="shared" si="27"/>
        <v>1516.17515891572</v>
      </c>
      <c r="AP10" s="67">
        <f t="shared" si="28"/>
        <v>1.51617515891572</v>
      </c>
      <c r="AQ10" s="67">
        <f t="shared" si="29"/>
        <v>0.75808757945785998</v>
      </c>
      <c r="AR10" s="4">
        <v>15.134059904359299</v>
      </c>
      <c r="AS10" s="67">
        <f t="shared" si="30"/>
        <v>1513.4059904359299</v>
      </c>
      <c r="AT10" s="67">
        <f t="shared" si="31"/>
        <v>1.5134059904359298</v>
      </c>
      <c r="AU10" s="67">
        <f t="shared" si="32"/>
        <v>0.75670299521796491</v>
      </c>
      <c r="AV10" s="4">
        <v>15.394431316101899</v>
      </c>
      <c r="AW10" s="67">
        <f t="shared" si="33"/>
        <v>1539.44313161019</v>
      </c>
      <c r="AX10" s="67">
        <f t="shared" si="34"/>
        <v>1.53944313161019</v>
      </c>
      <c r="AY10" s="67">
        <f t="shared" si="35"/>
        <v>0.76972156580509499</v>
      </c>
      <c r="AZ10" s="4">
        <v>15.5689210561408</v>
      </c>
      <c r="BA10" s="67">
        <f t="shared" si="36"/>
        <v>1556.89210561408</v>
      </c>
      <c r="BB10" s="67">
        <f t="shared" si="37"/>
        <v>1.5568921056140801</v>
      </c>
      <c r="BC10" s="67">
        <f t="shared" si="38"/>
        <v>0.77844605280704005</v>
      </c>
      <c r="BD10" s="4">
        <v>14.949254717351799</v>
      </c>
      <c r="BE10" s="67">
        <f t="shared" si="39"/>
        <v>1494.9254717351798</v>
      </c>
      <c r="BF10" s="67">
        <f t="shared" si="40"/>
        <v>1.4949254717351799</v>
      </c>
      <c r="BG10" s="67">
        <f t="shared" si="41"/>
        <v>0.74746273586758993</v>
      </c>
      <c r="BH10" s="4">
        <v>15.2239644991896</v>
      </c>
      <c r="BI10" s="67">
        <f t="shared" si="42"/>
        <v>1522.3964499189601</v>
      </c>
      <c r="BJ10" s="67">
        <f t="shared" si="43"/>
        <v>1.5223964499189602</v>
      </c>
      <c r="BK10" s="67">
        <f t="shared" si="44"/>
        <v>0.76119822495948009</v>
      </c>
      <c r="BL10" s="4">
        <v>15.5990856514297</v>
      </c>
      <c r="BM10" s="67">
        <f t="shared" si="45"/>
        <v>1559.90856514297</v>
      </c>
      <c r="BN10" s="67">
        <f t="shared" si="46"/>
        <v>1.55990856514297</v>
      </c>
      <c r="BO10" s="67">
        <f t="shared" si="47"/>
        <v>0.77995428257148502</v>
      </c>
      <c r="BP10" s="4">
        <v>1.9694291892626401</v>
      </c>
      <c r="BQ10" s="67">
        <f t="shared" si="48"/>
        <v>196.94291892626401</v>
      </c>
      <c r="BR10" s="67">
        <f t="shared" si="49"/>
        <v>0.196942918926264</v>
      </c>
      <c r="BS10" s="67">
        <f t="shared" si="50"/>
        <v>9.8471459463132002E-2</v>
      </c>
      <c r="BT10" s="4">
        <v>1.2378825139445</v>
      </c>
      <c r="BU10" s="67">
        <f t="shared" si="51"/>
        <v>123.78825139445</v>
      </c>
      <c r="BV10" s="67">
        <f t="shared" si="52"/>
        <v>0.12378825139445</v>
      </c>
      <c r="BW10" s="67">
        <f t="shared" si="53"/>
        <v>6.1894125697225001E-2</v>
      </c>
    </row>
    <row r="11" spans="1:75" s="3" customFormat="1" x14ac:dyDescent="0.25">
      <c r="A11" s="5"/>
      <c r="B11" s="5" t="b">
        <v>0</v>
      </c>
      <c r="C11" s="5" t="s">
        <v>8</v>
      </c>
      <c r="D11" s="4">
        <v>3.8377179657662799</v>
      </c>
      <c r="E11" s="67">
        <f t="shared" si="0"/>
        <v>383.77179657662799</v>
      </c>
      <c r="F11" s="67">
        <f t="shared" si="1"/>
        <v>0.38377179657662797</v>
      </c>
      <c r="G11" s="67">
        <f t="shared" si="2"/>
        <v>0.19188589828831398</v>
      </c>
      <c r="H11" s="4">
        <v>323.231838067213</v>
      </c>
      <c r="I11" s="67">
        <f t="shared" si="3"/>
        <v>32323.183806721299</v>
      </c>
      <c r="J11" s="67">
        <f t="shared" si="4"/>
        <v>32.323183806721296</v>
      </c>
      <c r="K11" s="67">
        <f t="shared" si="5"/>
        <v>16.161591903360648</v>
      </c>
      <c r="L11" s="4">
        <v>19.275019966155899</v>
      </c>
      <c r="M11" s="67">
        <f t="shared" si="6"/>
        <v>1927.5019966155899</v>
      </c>
      <c r="N11" s="67">
        <f t="shared" si="7"/>
        <v>1.92750199661559</v>
      </c>
      <c r="O11" s="67">
        <f t="shared" si="8"/>
        <v>0.96375099830779498</v>
      </c>
      <c r="P11" s="4">
        <v>20.368051819231699</v>
      </c>
      <c r="Q11" s="67">
        <f t="shared" si="9"/>
        <v>2036.8051819231698</v>
      </c>
      <c r="R11" s="67">
        <f t="shared" si="10"/>
        <v>2.0368051819231696</v>
      </c>
      <c r="S11" s="67">
        <f t="shared" si="11"/>
        <v>1.0184025909615848</v>
      </c>
      <c r="T11" s="4">
        <v>18.927107448633802</v>
      </c>
      <c r="U11" s="67">
        <f t="shared" si="12"/>
        <v>1892.7107448633801</v>
      </c>
      <c r="V11" s="67">
        <f t="shared" si="13"/>
        <v>1.8927107448633802</v>
      </c>
      <c r="W11" s="67">
        <f t="shared" si="14"/>
        <v>0.9463553724316901</v>
      </c>
      <c r="X11" s="4">
        <v>18.976167775560601</v>
      </c>
      <c r="Y11" s="67">
        <f t="shared" si="15"/>
        <v>1897.61677755606</v>
      </c>
      <c r="Z11" s="67">
        <f t="shared" si="16"/>
        <v>1.89761677755606</v>
      </c>
      <c r="AA11" s="67">
        <f t="shared" si="17"/>
        <v>0.94880838877802998</v>
      </c>
      <c r="AB11" s="4">
        <v>18.616287594881602</v>
      </c>
      <c r="AC11" s="67">
        <f t="shared" si="18"/>
        <v>1861.6287594881601</v>
      </c>
      <c r="AD11" s="67">
        <f t="shared" si="19"/>
        <v>1.86162875948816</v>
      </c>
      <c r="AE11" s="67">
        <f t="shared" si="20"/>
        <v>0.93081437974407999</v>
      </c>
      <c r="AF11" s="4">
        <v>52.161268717587603</v>
      </c>
      <c r="AG11" s="67">
        <f t="shared" si="21"/>
        <v>5216.12687175876</v>
      </c>
      <c r="AH11" s="67">
        <f t="shared" si="22"/>
        <v>5.2161268717587603</v>
      </c>
      <c r="AI11" s="67">
        <f t="shared" si="23"/>
        <v>2.6080634358793802</v>
      </c>
      <c r="AJ11" s="4">
        <v>19.071637232982301</v>
      </c>
      <c r="AK11" s="67">
        <f t="shared" si="24"/>
        <v>1907.16372329823</v>
      </c>
      <c r="AL11" s="67">
        <f t="shared" si="25"/>
        <v>1.9071637232982299</v>
      </c>
      <c r="AM11" s="67">
        <f t="shared" si="26"/>
        <v>0.95358186164911496</v>
      </c>
      <c r="AN11" s="4">
        <v>18.391089032144301</v>
      </c>
      <c r="AO11" s="67">
        <f t="shared" si="27"/>
        <v>1839.10890321443</v>
      </c>
      <c r="AP11" s="67">
        <f t="shared" si="28"/>
        <v>1.8391089032144301</v>
      </c>
      <c r="AQ11" s="67">
        <f t="shared" si="29"/>
        <v>0.91955445160721505</v>
      </c>
      <c r="AR11" s="4">
        <v>18.315260469536199</v>
      </c>
      <c r="AS11" s="67">
        <f t="shared" si="30"/>
        <v>1831.5260469536199</v>
      </c>
      <c r="AT11" s="67">
        <f t="shared" si="31"/>
        <v>1.8315260469536199</v>
      </c>
      <c r="AU11" s="67">
        <f t="shared" si="32"/>
        <v>0.91576302347680993</v>
      </c>
      <c r="AV11" s="4">
        <v>18.914572982403001</v>
      </c>
      <c r="AW11" s="67">
        <f t="shared" si="33"/>
        <v>1891.4572982403001</v>
      </c>
      <c r="AX11" s="67">
        <f t="shared" si="34"/>
        <v>1.8914572982403002</v>
      </c>
      <c r="AY11" s="67">
        <f t="shared" si="35"/>
        <v>0.94572864912015009</v>
      </c>
      <c r="AZ11" s="4">
        <v>19.0581390775234</v>
      </c>
      <c r="BA11" s="67">
        <f t="shared" si="36"/>
        <v>1905.8139077523399</v>
      </c>
      <c r="BB11" s="67">
        <f t="shared" si="37"/>
        <v>1.9058139077523399</v>
      </c>
      <c r="BC11" s="67">
        <f t="shared" si="38"/>
        <v>0.95290695387616997</v>
      </c>
      <c r="BD11" s="4">
        <v>18.179679591584399</v>
      </c>
      <c r="BE11" s="67">
        <f t="shared" si="39"/>
        <v>1817.96795915844</v>
      </c>
      <c r="BF11" s="67">
        <f t="shared" si="40"/>
        <v>1.8179679591584399</v>
      </c>
      <c r="BG11" s="67">
        <f t="shared" si="41"/>
        <v>0.90898397957921995</v>
      </c>
      <c r="BH11" s="4">
        <v>18.5579588713269</v>
      </c>
      <c r="BI11" s="67">
        <f t="shared" si="42"/>
        <v>1855.79588713269</v>
      </c>
      <c r="BJ11" s="67">
        <f t="shared" si="43"/>
        <v>1.8557958871326901</v>
      </c>
      <c r="BK11" s="67">
        <f t="shared" si="44"/>
        <v>0.92789794356634503</v>
      </c>
      <c r="BL11" s="4">
        <v>18.8988491305773</v>
      </c>
      <c r="BM11" s="67">
        <f t="shared" si="45"/>
        <v>1889.88491305773</v>
      </c>
      <c r="BN11" s="67">
        <f t="shared" si="46"/>
        <v>1.88988491305773</v>
      </c>
      <c r="BO11" s="67">
        <f t="shared" si="47"/>
        <v>0.94494245652886499</v>
      </c>
      <c r="BP11" s="4">
        <v>2.3866517290188498</v>
      </c>
      <c r="BQ11" s="67">
        <f t="shared" si="48"/>
        <v>238.66517290188497</v>
      </c>
      <c r="BR11" s="67">
        <f t="shared" si="49"/>
        <v>0.23866517290188496</v>
      </c>
      <c r="BS11" s="67">
        <f t="shared" si="50"/>
        <v>0.11933258645094248</v>
      </c>
      <c r="BT11" s="4">
        <v>1.5445652868066899</v>
      </c>
      <c r="BU11" s="67">
        <f t="shared" si="51"/>
        <v>154.45652868066898</v>
      </c>
      <c r="BV11" s="67">
        <f t="shared" si="52"/>
        <v>0.15445652868066898</v>
      </c>
      <c r="BW11" s="67">
        <f t="shared" si="53"/>
        <v>7.7228264340334488E-2</v>
      </c>
    </row>
    <row r="13" spans="1:75" x14ac:dyDescent="0.25">
      <c r="C13" s="75" t="s">
        <v>68</v>
      </c>
      <c r="G13" s="68">
        <f>AVERAGE(G3,G6,G9)</f>
        <v>0.98875608571304163</v>
      </c>
      <c r="J13" s="3">
        <v>1.1000000000000001</v>
      </c>
      <c r="K13" s="68">
        <f>AVERAGE(K3,K6,K9)</f>
        <v>16.683553237214912</v>
      </c>
      <c r="O13" s="68">
        <f>AVERAGE(O3,O6,O9)</f>
        <v>1.0375970036538418</v>
      </c>
      <c r="S13" s="68">
        <f>AVERAGE(S3,S6,S9)</f>
        <v>1.079064618144135</v>
      </c>
      <c r="W13" s="68">
        <f>AVERAGE(W3,W6,W9)</f>
        <v>1.0579655517952917</v>
      </c>
      <c r="AA13" s="68">
        <f>AVERAGE(AA3,AA6,AA9)</f>
        <v>1.0644816666368682</v>
      </c>
      <c r="AE13" s="68">
        <f>AVERAGE(AE3,AE6,AE9)</f>
        <v>1.0898235923223334</v>
      </c>
      <c r="AH13" s="3">
        <v>1.1000000000000001</v>
      </c>
      <c r="AI13" s="68">
        <f>AVERAGE(AI3,AI6,AI9)</f>
        <v>2.8303680662098682</v>
      </c>
      <c r="AM13" s="68">
        <f>AVERAGE(AM3,AM6,AM9)</f>
        <v>1.0898778780688683</v>
      </c>
      <c r="AQ13" s="68">
        <f>AVERAGE(AQ3,AQ6,AQ9)</f>
        <v>1.0628035880715649</v>
      </c>
      <c r="AU13" s="68">
        <f>AVERAGE(AU3,AU6,AU9)</f>
        <v>1.055024519433875</v>
      </c>
      <c r="AY13" s="68">
        <f>AVERAGE(AY3,AY6,AY9)</f>
        <v>1.0712853045410302</v>
      </c>
      <c r="BC13" s="68">
        <f>AVERAGE(BC3,BC6,BC9)</f>
        <v>1.0946999782686615</v>
      </c>
      <c r="BG13" s="68">
        <f>AVERAGE(BG3,BG6,BG9)</f>
        <v>1.0543424790600116</v>
      </c>
      <c r="BK13" s="68">
        <f>AVERAGE(BK3,BK6,BK9)</f>
        <v>1.0902181204751036</v>
      </c>
      <c r="BO13" s="68">
        <f>AVERAGE(BO3,BO6,BO9)</f>
        <v>1.09600257399159</v>
      </c>
      <c r="BS13" s="68">
        <f>AVERAGE(BS3,BS6,BS9)</f>
        <v>1.0692443594686116</v>
      </c>
      <c r="BW13" s="68">
        <f>AVERAGE(BW3,BW6,BW9)</f>
        <v>1.1072193982193466</v>
      </c>
    </row>
    <row r="14" spans="1:75" x14ac:dyDescent="0.25">
      <c r="C14" s="75" t="s">
        <v>69</v>
      </c>
      <c r="G14" s="3">
        <f>AVERAGE(G4,G5)</f>
        <v>0.71563756487481001</v>
      </c>
      <c r="K14" s="65">
        <f>AVERAGE(K4,K5)</f>
        <v>15.818379720239626</v>
      </c>
      <c r="O14" s="65">
        <f>AVERAGE(O4,O5)</f>
        <v>0.97350678772436749</v>
      </c>
      <c r="S14" s="65">
        <f>AVERAGE(S4,S5)</f>
        <v>0.98691989082084741</v>
      </c>
      <c r="W14" s="65">
        <f>AVERAGE(W4,W5)</f>
        <v>0.97205052484382004</v>
      </c>
      <c r="AA14" s="65">
        <f>AVERAGE(AA4,AA5)</f>
        <v>0.9759619948917051</v>
      </c>
      <c r="AE14" s="65">
        <f>AVERAGE(AE4,AE5)</f>
        <v>0.98368647285673494</v>
      </c>
      <c r="AI14" s="65">
        <f>AVERAGE(AI4,AI5)</f>
        <v>2.6423692985019303</v>
      </c>
      <c r="AM14" s="65">
        <f>AVERAGE(AM4,AM5)</f>
        <v>0.99249550604472492</v>
      </c>
      <c r="AQ14" s="65">
        <f>AVERAGE(AQ4,AQ5)</f>
        <v>0.96937608580052503</v>
      </c>
      <c r="AU14" s="65">
        <f>AVERAGE(AU4,AU5)</f>
        <v>0.9619055375037624</v>
      </c>
      <c r="AY14" s="65">
        <f>AVERAGE(AY4,AY5)</f>
        <v>0.97378410168389751</v>
      </c>
      <c r="BC14" s="65">
        <f>AVERAGE(BC4,BC5)</f>
        <v>0.99418657085853512</v>
      </c>
      <c r="BG14" s="65">
        <f>AVERAGE(BG4,BG5)</f>
        <v>0.96220057766379252</v>
      </c>
      <c r="BK14" s="65">
        <f>AVERAGE(BK4,BK5)</f>
        <v>0.98667006617815001</v>
      </c>
      <c r="BO14" s="65">
        <f>AVERAGE(BO4,BO5)</f>
        <v>0.99728815694803497</v>
      </c>
      <c r="BS14" s="65">
        <f>AVERAGE(BS4,BS5)</f>
        <v>0.68095286717253245</v>
      </c>
      <c r="BW14" s="65">
        <f>AVERAGE(BW4,BW5)</f>
        <v>0.72134351309565503</v>
      </c>
    </row>
    <row r="15" spans="1:75" x14ac:dyDescent="0.25">
      <c r="C15" s="75" t="s">
        <v>70</v>
      </c>
      <c r="G15" s="3">
        <f>AVERAGE(G7,G8)</f>
        <v>0.61022200425966999</v>
      </c>
      <c r="K15" s="65">
        <f>AVERAGE(K7,K8)</f>
        <v>14.830130289721826</v>
      </c>
      <c r="O15" s="65">
        <f>AVERAGE(O7,O8)</f>
        <v>0.9000947522287126</v>
      </c>
      <c r="S15" s="65">
        <f>AVERAGE(S7,S8)</f>
        <v>0.91489229697588748</v>
      </c>
      <c r="W15" s="65">
        <f>AVERAGE(W7,W8)</f>
        <v>0.90063996971693006</v>
      </c>
      <c r="AA15" s="65">
        <f>AVERAGE(AA7,AA8)</f>
        <v>0.9002213766678826</v>
      </c>
      <c r="AE15" s="65">
        <f>AVERAGE(AE7,AE8)</f>
        <v>0.90997399406755752</v>
      </c>
      <c r="AI15" s="65">
        <f>AVERAGE(AI7,AI8)</f>
        <v>2.4604960044759223</v>
      </c>
      <c r="AM15" s="65">
        <f>AVERAGE(AM7,AM8)</f>
        <v>0.91364455835908498</v>
      </c>
      <c r="AQ15" s="65">
        <f>AVERAGE(AQ7,AQ8)</f>
        <v>0.89388961314658</v>
      </c>
      <c r="AU15" s="65">
        <f>AVERAGE(AU7,AU8)</f>
        <v>0.88864527068447008</v>
      </c>
      <c r="AY15" s="65">
        <f>AVERAGE(AY7,AY8)</f>
        <v>0.8946639549163824</v>
      </c>
      <c r="BC15" s="65">
        <f>AVERAGE(BC7,BC8)</f>
        <v>0.91573719533264508</v>
      </c>
      <c r="BG15" s="65">
        <f>AVERAGE(BG7,BG8)</f>
        <v>0.88289486641224757</v>
      </c>
      <c r="BK15" s="65">
        <f>AVERAGE(BK7,BK8)</f>
        <v>0.90852357360796998</v>
      </c>
      <c r="BO15" s="65">
        <f>AVERAGE(BO7,BO8)</f>
        <v>0.91399727818391496</v>
      </c>
      <c r="BS15" s="65">
        <f>AVERAGE(BS7,BS8)</f>
        <v>0.49450654194946631</v>
      </c>
      <c r="BW15" s="65">
        <f>AVERAGE(BW7,BW8)</f>
        <v>0.58191671792593003</v>
      </c>
    </row>
    <row r="16" spans="1:75" x14ac:dyDescent="0.25">
      <c r="C16" s="75" t="s">
        <v>75</v>
      </c>
      <c r="G16" s="3">
        <f>AVERAGE(G10,G11)</f>
        <v>0.16889680317747974</v>
      </c>
      <c r="K16" s="65">
        <f>AVERAGE(K10,K11)</f>
        <v>14.782525503312673</v>
      </c>
      <c r="O16" s="65">
        <f>AVERAGE(O10,O11)</f>
        <v>0.87796411036537503</v>
      </c>
      <c r="S16" s="65">
        <f>AVERAGE(S10,S11)</f>
        <v>0.92669419136178743</v>
      </c>
      <c r="W16" s="65">
        <f>AVERAGE(W10,W11)</f>
        <v>0.86353509537148254</v>
      </c>
      <c r="AA16" s="65">
        <f>AVERAGE(AA10,AA11)</f>
        <v>0.86232526683978006</v>
      </c>
      <c r="AE16" s="65">
        <f>AVERAGE(AE10,AE11)</f>
        <v>0.85121778641604995</v>
      </c>
      <c r="AI16" s="65">
        <f>AVERAGE(AI10,AI11)</f>
        <v>2.3843665675466776</v>
      </c>
      <c r="AM16" s="65">
        <f>AVERAGE(AM10,AM11)</f>
        <v>0.87091332044974501</v>
      </c>
      <c r="AQ16" s="65">
        <f>AVERAGE(AQ10,AQ11)</f>
        <v>0.83882101553253752</v>
      </c>
      <c r="AU16" s="65">
        <f>AVERAGE(AU10,AU11)</f>
        <v>0.83623300934738742</v>
      </c>
      <c r="AY16" s="65">
        <f>AVERAGE(AY10,AY11)</f>
        <v>0.85772510746262254</v>
      </c>
      <c r="BC16" s="65">
        <f>AVERAGE(BC10,BC11)</f>
        <v>0.86567650334160495</v>
      </c>
      <c r="BG16" s="65">
        <f>AVERAGE(BG10,BG11)</f>
        <v>0.82822335772340494</v>
      </c>
      <c r="BK16" s="65">
        <f>AVERAGE(BK10,BK11)</f>
        <v>0.8445480842629125</v>
      </c>
      <c r="BO16" s="65">
        <f>AVERAGE(BO10,BO11)</f>
        <v>0.86244836955017501</v>
      </c>
      <c r="BS16" s="65">
        <f>AVERAGE(BS10,BS11)</f>
        <v>0.10890202295703724</v>
      </c>
      <c r="BW16" s="65">
        <f>AVERAGE(BW10,BW11)</f>
        <v>6.9561195018779748E-2</v>
      </c>
    </row>
    <row r="18" spans="6:75" x14ac:dyDescent="0.25">
      <c r="F18" s="3" t="s">
        <v>72</v>
      </c>
      <c r="G18" s="3">
        <f>G3-G16</f>
        <v>0.85147990114052519</v>
      </c>
      <c r="K18" s="65">
        <v>0.25</v>
      </c>
      <c r="O18" s="65">
        <f>O3-O16</f>
        <v>0.22294281409989014</v>
      </c>
      <c r="S18" s="65">
        <f>S3-S16</f>
        <v>0.20006492029095257</v>
      </c>
      <c r="W18" s="65">
        <f>W3-W16</f>
        <v>0.25978643769722265</v>
      </c>
      <c r="AA18" s="65">
        <f>AA3-AA16</f>
        <v>0.26263264090330973</v>
      </c>
      <c r="AE18" s="65">
        <f>AE3-AE16</f>
        <v>0.29722961771899992</v>
      </c>
      <c r="AI18" s="65">
        <v>0.25</v>
      </c>
      <c r="AM18" s="65">
        <f>AM3-AM16</f>
        <v>0.28071716695716487</v>
      </c>
      <c r="AQ18" s="65">
        <f>AQ3-AQ16</f>
        <v>0.29310693438227742</v>
      </c>
      <c r="AU18" s="65">
        <f>AU3-AU16</f>
        <v>0.2826697859994477</v>
      </c>
      <c r="AY18" s="65">
        <f>AY3-AY16</f>
        <v>0.27999332755965256</v>
      </c>
      <c r="BC18" s="65">
        <f>BC3-BC16</f>
        <v>0.30319114410815495</v>
      </c>
      <c r="BG18" s="65">
        <f>BG3-BG16</f>
        <v>0.29123940454737018</v>
      </c>
      <c r="BK18" s="65">
        <f>BK3-BK16</f>
        <v>0.3207575340561224</v>
      </c>
      <c r="BO18" s="65">
        <f>BO3-BO16</f>
        <v>0.3081231292844</v>
      </c>
      <c r="BS18" s="65">
        <f>BS3-BS16</f>
        <v>1.0311609540648379</v>
      </c>
      <c r="BW18" s="65">
        <f>BW3-BW16</f>
        <v>1.1155799834325002</v>
      </c>
    </row>
    <row r="20" spans="6:75" x14ac:dyDescent="0.25">
      <c r="F20" s="3" t="s">
        <v>73</v>
      </c>
      <c r="G20" s="3">
        <f>SUM(G3,J13,O3,S3,W3,AA3,AE3,AH13,AM3,AQ3,AU3,AY3,BC3,BG3,BK3,BO3,BS3,BW3)</f>
        <v>20.334360935420989</v>
      </c>
    </row>
    <row r="21" spans="6:75" x14ac:dyDescent="0.25">
      <c r="F21" s="3" t="s">
        <v>74</v>
      </c>
      <c r="G21" s="3">
        <f>SUM(G18,K18,O18,S18,W18,AA18,AE18,AI18,AM18,AQ18,AU18,AY18,BC18,BG18,BK18,BO18,BS18,BW18)</f>
        <v>7.1006756962428277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30"/>
  <sheetViews>
    <sheetView workbookViewId="0">
      <selection activeCell="R5" sqref="R5"/>
    </sheetView>
  </sheetViews>
  <sheetFormatPr defaultRowHeight="15" x14ac:dyDescent="0.25"/>
  <cols>
    <col min="4" max="4" width="11.42578125" customWidth="1"/>
    <col min="5" max="5" width="11" customWidth="1"/>
    <col min="7" max="7" width="11.5703125" customWidth="1"/>
    <col min="8" max="8" width="11.7109375" customWidth="1"/>
    <col min="9" max="9" width="13.28515625" customWidth="1"/>
    <col min="11" max="12" width="9.140625" style="65"/>
    <col min="13" max="14" width="11.42578125" customWidth="1"/>
    <col min="16" max="16" width="11.42578125" customWidth="1"/>
    <col min="17" max="17" width="12.85546875" customWidth="1"/>
    <col min="18" max="18" width="14" customWidth="1"/>
    <col min="20" max="21" width="9.140625" style="65"/>
    <col min="22" max="22" width="11.7109375" customWidth="1"/>
    <col min="23" max="23" width="11.5703125" customWidth="1"/>
    <col min="25" max="25" width="12.42578125" customWidth="1"/>
    <col min="26" max="26" width="10.42578125" customWidth="1"/>
    <col min="27" max="27" width="14.85546875" customWidth="1"/>
  </cols>
  <sheetData>
    <row r="4" spans="1:27" ht="54.75" customHeight="1" x14ac:dyDescent="0.25">
      <c r="A4" s="7"/>
      <c r="B4" s="81" t="s">
        <v>76</v>
      </c>
      <c r="C4" s="81"/>
      <c r="D4" s="81"/>
      <c r="E4" s="81"/>
      <c r="F4" s="81"/>
      <c r="G4" s="81"/>
      <c r="H4" s="81"/>
      <c r="I4" s="7"/>
      <c r="J4" s="7"/>
      <c r="M4" s="7"/>
      <c r="N4" s="7"/>
      <c r="O4" s="7"/>
      <c r="P4" s="7"/>
      <c r="Q4" s="7"/>
      <c r="R4" s="7"/>
      <c r="S4" s="7"/>
      <c r="V4" s="7"/>
      <c r="W4" s="7"/>
      <c r="X4" s="7"/>
      <c r="Y4" s="7"/>
      <c r="Z4" s="7"/>
      <c r="AA4" s="7"/>
    </row>
    <row r="5" spans="1:27" ht="27.75" customHeight="1" x14ac:dyDescent="0.25">
      <c r="A5" s="7"/>
      <c r="B5" s="82" t="s">
        <v>71</v>
      </c>
      <c r="C5" s="82"/>
      <c r="D5" s="82"/>
      <c r="E5" s="82"/>
      <c r="F5" s="82"/>
      <c r="G5" s="82"/>
      <c r="H5" s="82"/>
      <c r="I5" s="7"/>
      <c r="J5" s="7"/>
      <c r="M5" s="7"/>
      <c r="N5" s="7"/>
      <c r="O5" s="7"/>
      <c r="P5" s="7"/>
      <c r="Q5" s="7"/>
      <c r="R5" s="7"/>
      <c r="S5" s="7"/>
      <c r="V5" s="7"/>
      <c r="W5" s="7"/>
      <c r="X5" s="7"/>
      <c r="Y5" s="7"/>
      <c r="Z5" s="7"/>
      <c r="AA5" s="7"/>
    </row>
    <row r="6" spans="1:27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M6" s="7"/>
      <c r="N6" s="7"/>
      <c r="O6" s="7"/>
      <c r="P6" s="7"/>
      <c r="Q6" s="7"/>
      <c r="R6" s="7"/>
      <c r="S6" s="7"/>
      <c r="V6" s="7"/>
      <c r="W6" s="7"/>
      <c r="X6" s="7"/>
      <c r="Y6" s="7"/>
      <c r="Z6" s="7"/>
      <c r="AA6" s="7"/>
    </row>
    <row r="7" spans="1:27" x14ac:dyDescent="0.25">
      <c r="A7" s="7"/>
      <c r="B7" s="11"/>
      <c r="C7" s="18"/>
      <c r="D7" s="79" t="s">
        <v>32</v>
      </c>
      <c r="E7" s="80"/>
      <c r="F7" s="80"/>
      <c r="G7" s="12"/>
      <c r="H7" s="15"/>
      <c r="I7" s="19"/>
      <c r="J7" s="13"/>
      <c r="K7" s="11"/>
      <c r="L7" s="18"/>
      <c r="M7" s="79" t="s">
        <v>33</v>
      </c>
      <c r="N7" s="80"/>
      <c r="O7" s="80"/>
      <c r="P7" s="80"/>
      <c r="Q7" s="15"/>
      <c r="R7" s="19"/>
      <c r="S7" s="13"/>
      <c r="T7" s="11"/>
      <c r="U7" s="18"/>
      <c r="V7" s="79" t="s">
        <v>75</v>
      </c>
      <c r="W7" s="80"/>
      <c r="X7" s="80"/>
      <c r="Y7" s="80"/>
      <c r="Z7" s="18"/>
      <c r="AA7" s="20"/>
    </row>
    <row r="8" spans="1:27" x14ac:dyDescent="0.25">
      <c r="A8" s="7"/>
      <c r="B8" s="8"/>
      <c r="C8" s="27"/>
      <c r="D8" s="83" t="s">
        <v>34</v>
      </c>
      <c r="E8" s="84"/>
      <c r="F8" s="9"/>
      <c r="G8" s="84" t="s">
        <v>35</v>
      </c>
      <c r="H8" s="85"/>
      <c r="I8" s="36"/>
      <c r="J8" s="13"/>
      <c r="K8" s="8"/>
      <c r="L8" s="27"/>
      <c r="M8" s="8"/>
      <c r="N8" s="9"/>
      <c r="O8" s="9"/>
      <c r="P8" s="9"/>
      <c r="Q8" s="10"/>
      <c r="R8" s="36"/>
      <c r="S8" s="13"/>
      <c r="T8" s="8"/>
      <c r="U8" s="27"/>
      <c r="V8" s="8"/>
      <c r="W8" s="9"/>
      <c r="X8" s="9"/>
      <c r="Y8" s="9"/>
      <c r="Z8" s="27"/>
      <c r="AA8" s="37"/>
    </row>
    <row r="9" spans="1:27" ht="45" x14ac:dyDescent="0.25">
      <c r="A9" s="7"/>
      <c r="B9" s="38" t="s">
        <v>36</v>
      </c>
      <c r="C9" s="39" t="s">
        <v>37</v>
      </c>
      <c r="D9" s="40" t="s">
        <v>38</v>
      </c>
      <c r="E9" s="41" t="s">
        <v>39</v>
      </c>
      <c r="F9" s="42" t="s">
        <v>40</v>
      </c>
      <c r="G9" s="41" t="s">
        <v>41</v>
      </c>
      <c r="H9" s="43" t="s">
        <v>42</v>
      </c>
      <c r="I9" s="44" t="s">
        <v>43</v>
      </c>
      <c r="J9" s="45"/>
      <c r="K9" s="38" t="s">
        <v>36</v>
      </c>
      <c r="L9" s="39" t="s">
        <v>37</v>
      </c>
      <c r="M9" s="40" t="s">
        <v>38</v>
      </c>
      <c r="N9" s="41" t="s">
        <v>39</v>
      </c>
      <c r="O9" s="42" t="s">
        <v>40</v>
      </c>
      <c r="P9" s="41" t="s">
        <v>41</v>
      </c>
      <c r="Q9" s="43" t="s">
        <v>42</v>
      </c>
      <c r="R9" s="44" t="s">
        <v>43</v>
      </c>
      <c r="S9" s="45"/>
      <c r="T9" s="38" t="s">
        <v>36</v>
      </c>
      <c r="U9" s="39" t="s">
        <v>37</v>
      </c>
      <c r="V9" s="40" t="s">
        <v>38</v>
      </c>
      <c r="W9" s="41" t="s">
        <v>39</v>
      </c>
      <c r="X9" s="42" t="s">
        <v>40</v>
      </c>
      <c r="Y9" s="41" t="s">
        <v>41</v>
      </c>
      <c r="Z9" s="43" t="s">
        <v>42</v>
      </c>
      <c r="AA9" s="44" t="s">
        <v>43</v>
      </c>
    </row>
    <row r="10" spans="1:27" x14ac:dyDescent="0.25">
      <c r="A10" s="7"/>
      <c r="B10" s="25" t="s">
        <v>44</v>
      </c>
      <c r="C10" s="10">
        <v>44.96</v>
      </c>
      <c r="D10" s="29">
        <v>0.98899999999999999</v>
      </c>
      <c r="E10" s="30">
        <f>(D10/C10)*1000</f>
        <v>21.997330960854093</v>
      </c>
      <c r="F10" s="16">
        <v>0.71499999999999997</v>
      </c>
      <c r="G10" s="34">
        <f>D10-F10</f>
        <v>0.27400000000000002</v>
      </c>
      <c r="H10" s="35">
        <f>(G10/C10)*1000</f>
        <v>6.0943060498220651</v>
      </c>
      <c r="I10" s="22">
        <f>H10/E10</f>
        <v>0.27704752275025285</v>
      </c>
      <c r="J10" s="14"/>
      <c r="K10" s="25" t="s">
        <v>44</v>
      </c>
      <c r="L10" s="10">
        <v>44.96</v>
      </c>
      <c r="M10" s="70">
        <v>0.98899999999999999</v>
      </c>
      <c r="N10" s="30">
        <f>(M10/C10)*1000</f>
        <v>21.997330960854093</v>
      </c>
      <c r="O10" s="16">
        <v>0.61</v>
      </c>
      <c r="P10" s="34">
        <f>M10-O10</f>
        <v>0.379</v>
      </c>
      <c r="Q10" s="35">
        <f>(P10/C10)*1000</f>
        <v>8.4297153024911022</v>
      </c>
      <c r="R10" s="22">
        <f>Q10/N10</f>
        <v>0.38321536905965614</v>
      </c>
      <c r="S10" s="14"/>
      <c r="T10" s="25" t="s">
        <v>44</v>
      </c>
      <c r="U10" s="10">
        <v>44.96</v>
      </c>
      <c r="V10" s="70">
        <v>0.98899999999999999</v>
      </c>
      <c r="W10" s="30">
        <f>(V10/C10)*1000</f>
        <v>21.997330960854093</v>
      </c>
      <c r="X10" s="16">
        <v>0.16900000000000001</v>
      </c>
      <c r="Y10" s="34">
        <f>V10-X10</f>
        <v>0.82</v>
      </c>
      <c r="Z10" s="35">
        <f>(Y10/C10)*1000</f>
        <v>18.238434163701069</v>
      </c>
      <c r="AA10" s="22">
        <f>Z10/W10</f>
        <v>0.82912032355915066</v>
      </c>
    </row>
    <row r="11" spans="1:27" x14ac:dyDescent="0.25">
      <c r="A11" s="7"/>
      <c r="B11" s="25" t="s">
        <v>45</v>
      </c>
      <c r="C11" s="10">
        <v>88.91</v>
      </c>
      <c r="D11" s="29">
        <v>16.68</v>
      </c>
      <c r="E11" s="71">
        <f t="shared" ref="E11:E27" si="0">(D11/C11)*1000</f>
        <v>187.60544370711958</v>
      </c>
      <c r="F11" s="16">
        <v>15.8</v>
      </c>
      <c r="G11" s="73">
        <f t="shared" ref="G11:G27" si="1">D11-F11</f>
        <v>0.87999999999999901</v>
      </c>
      <c r="H11" s="74">
        <f t="shared" ref="H11:H27" si="2">(G11/C11)*1000</f>
        <v>9.8976493082892709</v>
      </c>
      <c r="I11" s="69">
        <f t="shared" ref="I11:I27" si="3">H11/E11</f>
        <v>5.2757793764987952E-2</v>
      </c>
      <c r="J11" s="14"/>
      <c r="K11" s="25" t="s">
        <v>45</v>
      </c>
      <c r="L11" s="10">
        <v>88.91</v>
      </c>
      <c r="M11" s="70">
        <v>16.68</v>
      </c>
      <c r="N11" s="71">
        <f t="shared" ref="N11:N27" si="4">(M11/C11)*1000</f>
        <v>187.60544370711958</v>
      </c>
      <c r="O11" s="16">
        <v>14.8</v>
      </c>
      <c r="P11" s="73">
        <f t="shared" ref="P11:P27" si="5">M11-O11</f>
        <v>1.879999999999999</v>
      </c>
      <c r="Q11" s="74">
        <f t="shared" ref="Q11:Q27" si="6">(P11/C11)*1000</f>
        <v>21.144978067708909</v>
      </c>
      <c r="R11" s="69">
        <f t="shared" ref="R11:R27" si="7">Q11/N11</f>
        <v>0.1127098321342925</v>
      </c>
      <c r="S11" s="14"/>
      <c r="T11" s="25" t="s">
        <v>45</v>
      </c>
      <c r="U11" s="10">
        <v>88.91</v>
      </c>
      <c r="V11" s="70">
        <v>16.68</v>
      </c>
      <c r="W11" s="71">
        <f t="shared" ref="W11:W27" si="8">(V11/C11)*1000</f>
        <v>187.60544370711958</v>
      </c>
      <c r="X11" s="16">
        <v>14.8</v>
      </c>
      <c r="Y11" s="73">
        <f t="shared" ref="Y11:Y27" si="9">V11-X11</f>
        <v>1.879999999999999</v>
      </c>
      <c r="Z11" s="74">
        <f t="shared" ref="Z11:Z27" si="10">(Y11/C11)*1000</f>
        <v>21.144978067708909</v>
      </c>
      <c r="AA11" s="69">
        <f t="shared" ref="AA11:AA27" si="11">Z11/W11</f>
        <v>0.1127098321342925</v>
      </c>
    </row>
    <row r="12" spans="1:27" x14ac:dyDescent="0.25">
      <c r="A12" s="7"/>
      <c r="B12" s="25" t="s">
        <v>46</v>
      </c>
      <c r="C12" s="10">
        <v>138.91</v>
      </c>
      <c r="D12" s="29">
        <v>1.04</v>
      </c>
      <c r="E12" s="71">
        <f t="shared" si="0"/>
        <v>7.4868619969764598</v>
      </c>
      <c r="F12" s="16">
        <v>0.97399999999999998</v>
      </c>
      <c r="G12" s="73">
        <f t="shared" si="1"/>
        <v>6.6000000000000059E-2</v>
      </c>
      <c r="H12" s="74">
        <f t="shared" si="2"/>
        <v>0.47512778057735272</v>
      </c>
      <c r="I12" s="69">
        <f t="shared" si="3"/>
        <v>6.3461538461538528E-2</v>
      </c>
      <c r="J12" s="14"/>
      <c r="K12" s="25" t="s">
        <v>46</v>
      </c>
      <c r="L12" s="10">
        <v>138.91</v>
      </c>
      <c r="M12" s="70">
        <v>1.04</v>
      </c>
      <c r="N12" s="71">
        <f t="shared" si="4"/>
        <v>7.4868619969764598</v>
      </c>
      <c r="O12" s="16">
        <v>0.9</v>
      </c>
      <c r="P12" s="73">
        <f t="shared" si="5"/>
        <v>0.14000000000000001</v>
      </c>
      <c r="Q12" s="74">
        <f t="shared" si="6"/>
        <v>1.0078468072852929</v>
      </c>
      <c r="R12" s="69">
        <f t="shared" si="7"/>
        <v>0.13461538461538464</v>
      </c>
      <c r="S12" s="14"/>
      <c r="T12" s="25" t="s">
        <v>46</v>
      </c>
      <c r="U12" s="10">
        <v>138.91</v>
      </c>
      <c r="V12" s="70">
        <v>1.04</v>
      </c>
      <c r="W12" s="71">
        <f t="shared" si="8"/>
        <v>7.4868619969764598</v>
      </c>
      <c r="X12" s="16">
        <v>0.878</v>
      </c>
      <c r="Y12" s="73">
        <f t="shared" si="9"/>
        <v>0.16200000000000003</v>
      </c>
      <c r="Z12" s="74">
        <f t="shared" si="10"/>
        <v>1.1662227341444105</v>
      </c>
      <c r="AA12" s="69">
        <f t="shared" si="11"/>
        <v>0.15576923076923083</v>
      </c>
    </row>
    <row r="13" spans="1:27" x14ac:dyDescent="0.25">
      <c r="A13" s="7"/>
      <c r="B13" s="25" t="s">
        <v>47</v>
      </c>
      <c r="C13" s="10">
        <v>140.12</v>
      </c>
      <c r="D13" s="29">
        <v>1.08</v>
      </c>
      <c r="E13" s="71">
        <f t="shared" si="0"/>
        <v>7.7076791321724247</v>
      </c>
      <c r="F13" s="16">
        <v>0.98699999999999999</v>
      </c>
      <c r="G13" s="73">
        <f t="shared" si="1"/>
        <v>9.3000000000000083E-2</v>
      </c>
      <c r="H13" s="74">
        <f t="shared" si="2"/>
        <v>0.66371681415929262</v>
      </c>
      <c r="I13" s="69">
        <f t="shared" si="3"/>
        <v>8.611111111111118E-2</v>
      </c>
      <c r="J13" s="14"/>
      <c r="K13" s="25" t="s">
        <v>47</v>
      </c>
      <c r="L13" s="10">
        <v>140.12</v>
      </c>
      <c r="M13" s="70">
        <v>1.08</v>
      </c>
      <c r="N13" s="71">
        <f t="shared" si="4"/>
        <v>7.7076791321724247</v>
      </c>
      <c r="O13" s="16">
        <v>0.91500000000000004</v>
      </c>
      <c r="P13" s="73">
        <f t="shared" si="5"/>
        <v>0.16500000000000004</v>
      </c>
      <c r="Q13" s="74">
        <f t="shared" si="6"/>
        <v>1.1775620896374537</v>
      </c>
      <c r="R13" s="69">
        <f t="shared" si="7"/>
        <v>0.15277777777777776</v>
      </c>
      <c r="S13" s="14"/>
      <c r="T13" s="25" t="s">
        <v>47</v>
      </c>
      <c r="U13" s="10">
        <v>140.12</v>
      </c>
      <c r="V13" s="70">
        <v>1.08</v>
      </c>
      <c r="W13" s="71">
        <f t="shared" si="8"/>
        <v>7.7076791321724247</v>
      </c>
      <c r="X13" s="16">
        <v>0.92700000000000005</v>
      </c>
      <c r="Y13" s="73">
        <f t="shared" si="9"/>
        <v>0.15300000000000002</v>
      </c>
      <c r="Z13" s="74">
        <f t="shared" si="10"/>
        <v>1.0919212103910936</v>
      </c>
      <c r="AA13" s="69">
        <f t="shared" si="11"/>
        <v>0.14166666666666666</v>
      </c>
    </row>
    <row r="14" spans="1:27" x14ac:dyDescent="0.25">
      <c r="A14" s="7"/>
      <c r="B14" s="25" t="s">
        <v>48</v>
      </c>
      <c r="C14" s="10">
        <v>140.91</v>
      </c>
      <c r="D14" s="29">
        <v>1.06</v>
      </c>
      <c r="E14" s="71">
        <f t="shared" si="0"/>
        <v>7.522532112696048</v>
      </c>
      <c r="F14" s="16">
        <v>0.97199999999999998</v>
      </c>
      <c r="G14" s="73">
        <f t="shared" si="1"/>
        <v>8.8000000000000078E-2</v>
      </c>
      <c r="H14" s="74">
        <f t="shared" si="2"/>
        <v>0.62451209992193657</v>
      </c>
      <c r="I14" s="69">
        <f t="shared" si="3"/>
        <v>8.3018867924528367E-2</v>
      </c>
      <c r="J14" s="14"/>
      <c r="K14" s="25" t="s">
        <v>48</v>
      </c>
      <c r="L14" s="10">
        <v>140.91</v>
      </c>
      <c r="M14" s="70">
        <v>1.06</v>
      </c>
      <c r="N14" s="71">
        <f t="shared" si="4"/>
        <v>7.522532112696048</v>
      </c>
      <c r="O14" s="16">
        <v>0.90100000000000002</v>
      </c>
      <c r="P14" s="73">
        <f t="shared" si="5"/>
        <v>0.15900000000000003</v>
      </c>
      <c r="Q14" s="74">
        <f t="shared" si="6"/>
        <v>1.1283798169044073</v>
      </c>
      <c r="R14" s="69">
        <f t="shared" si="7"/>
        <v>0.15</v>
      </c>
      <c r="S14" s="14"/>
      <c r="T14" s="25" t="s">
        <v>48</v>
      </c>
      <c r="U14" s="10">
        <v>140.91</v>
      </c>
      <c r="V14" s="70">
        <v>1.06</v>
      </c>
      <c r="W14" s="71">
        <f t="shared" si="8"/>
        <v>7.522532112696048</v>
      </c>
      <c r="X14" s="16">
        <v>0.86399999999999999</v>
      </c>
      <c r="Y14" s="73">
        <f t="shared" si="9"/>
        <v>0.19600000000000006</v>
      </c>
      <c r="Z14" s="74">
        <f t="shared" si="10"/>
        <v>1.3909587680079487</v>
      </c>
      <c r="AA14" s="69">
        <f t="shared" si="11"/>
        <v>0.18490566037735851</v>
      </c>
    </row>
    <row r="15" spans="1:27" x14ac:dyDescent="0.25">
      <c r="A15" s="7"/>
      <c r="B15" s="25" t="s">
        <v>49</v>
      </c>
      <c r="C15" s="10">
        <v>144.24</v>
      </c>
      <c r="D15" s="29">
        <v>1.06</v>
      </c>
      <c r="E15" s="71">
        <f t="shared" si="0"/>
        <v>7.3488630061009426</v>
      </c>
      <c r="F15" s="16">
        <v>0.97599999999999998</v>
      </c>
      <c r="G15" s="73">
        <f t="shared" si="1"/>
        <v>8.4000000000000075E-2</v>
      </c>
      <c r="H15" s="74">
        <f t="shared" si="2"/>
        <v>0.58236272878535822</v>
      </c>
      <c r="I15" s="69">
        <f t="shared" si="3"/>
        <v>7.924528301886799E-2</v>
      </c>
      <c r="J15" s="14"/>
      <c r="K15" s="25" t="s">
        <v>49</v>
      </c>
      <c r="L15" s="10">
        <v>144.24</v>
      </c>
      <c r="M15" s="70">
        <v>1.06</v>
      </c>
      <c r="N15" s="71">
        <f t="shared" si="4"/>
        <v>7.3488630061009426</v>
      </c>
      <c r="O15" s="16">
        <v>0.9</v>
      </c>
      <c r="P15" s="73">
        <f t="shared" si="5"/>
        <v>0.16000000000000003</v>
      </c>
      <c r="Q15" s="74">
        <f t="shared" si="6"/>
        <v>1.1092623405435387</v>
      </c>
      <c r="R15" s="69">
        <f t="shared" si="7"/>
        <v>0.15094339622641512</v>
      </c>
      <c r="S15" s="14"/>
      <c r="T15" s="25" t="s">
        <v>49</v>
      </c>
      <c r="U15" s="10">
        <v>144.24</v>
      </c>
      <c r="V15" s="70">
        <v>1.06</v>
      </c>
      <c r="W15" s="71">
        <f t="shared" si="8"/>
        <v>7.3488630061009426</v>
      </c>
      <c r="X15" s="16">
        <v>0.86199999999999999</v>
      </c>
      <c r="Y15" s="73">
        <f t="shared" si="9"/>
        <v>0.19800000000000006</v>
      </c>
      <c r="Z15" s="74">
        <f t="shared" si="10"/>
        <v>1.3727121464226293</v>
      </c>
      <c r="AA15" s="69">
        <f t="shared" si="11"/>
        <v>0.18679245283018872</v>
      </c>
    </row>
    <row r="16" spans="1:27" x14ac:dyDescent="0.25">
      <c r="A16" s="7"/>
      <c r="B16" s="25" t="s">
        <v>50</v>
      </c>
      <c r="C16" s="10">
        <v>150.36000000000001</v>
      </c>
      <c r="D16" s="29">
        <v>1.0900000000000001</v>
      </c>
      <c r="E16" s="71">
        <f t="shared" si="0"/>
        <v>7.2492684224527801</v>
      </c>
      <c r="F16" s="16">
        <v>0.98399999999999999</v>
      </c>
      <c r="G16" s="73">
        <f t="shared" si="1"/>
        <v>0.10600000000000009</v>
      </c>
      <c r="H16" s="74">
        <f t="shared" si="2"/>
        <v>0.70497472732109656</v>
      </c>
      <c r="I16" s="69">
        <f t="shared" si="3"/>
        <v>9.7247706422018423E-2</v>
      </c>
      <c r="J16" s="14"/>
      <c r="K16" s="25" t="s">
        <v>50</v>
      </c>
      <c r="L16" s="10">
        <v>150.36000000000001</v>
      </c>
      <c r="M16" s="70">
        <v>1.0900000000000001</v>
      </c>
      <c r="N16" s="71">
        <f t="shared" si="4"/>
        <v>7.2492684224527801</v>
      </c>
      <c r="O16" s="16">
        <v>0.91</v>
      </c>
      <c r="P16" s="73">
        <f t="shared" si="5"/>
        <v>0.18000000000000005</v>
      </c>
      <c r="Q16" s="74">
        <f t="shared" si="6"/>
        <v>1.197126895450918</v>
      </c>
      <c r="R16" s="69">
        <f t="shared" si="7"/>
        <v>0.16513761467889912</v>
      </c>
      <c r="S16" s="14"/>
      <c r="T16" s="25" t="s">
        <v>50</v>
      </c>
      <c r="U16" s="10">
        <v>150.36000000000001</v>
      </c>
      <c r="V16" s="70">
        <v>1.0900000000000001</v>
      </c>
      <c r="W16" s="71">
        <f t="shared" si="8"/>
        <v>7.2492684224527801</v>
      </c>
      <c r="X16" s="16">
        <v>0.85099999999999998</v>
      </c>
      <c r="Y16" s="73">
        <f t="shared" si="9"/>
        <v>0.2390000000000001</v>
      </c>
      <c r="Z16" s="74">
        <f t="shared" si="10"/>
        <v>1.5895184889598304</v>
      </c>
      <c r="AA16" s="69">
        <f t="shared" si="11"/>
        <v>0.21926605504587166</v>
      </c>
    </row>
    <row r="17" spans="1:27" x14ac:dyDescent="0.25">
      <c r="A17" s="7"/>
      <c r="B17" s="25" t="s">
        <v>51</v>
      </c>
      <c r="C17" s="10">
        <v>151.96</v>
      </c>
      <c r="D17" s="29">
        <v>2.83</v>
      </c>
      <c r="E17" s="71">
        <f t="shared" si="0"/>
        <v>18.62332192682285</v>
      </c>
      <c r="F17" s="16">
        <v>2.64</v>
      </c>
      <c r="G17" s="73">
        <f t="shared" si="1"/>
        <v>0.18999999999999995</v>
      </c>
      <c r="H17" s="74">
        <f t="shared" si="2"/>
        <v>1.2503290339563038</v>
      </c>
      <c r="I17" s="69">
        <f t="shared" si="3"/>
        <v>6.7137809187279116E-2</v>
      </c>
      <c r="J17" s="14"/>
      <c r="K17" s="25" t="s">
        <v>51</v>
      </c>
      <c r="L17" s="10">
        <v>151.96</v>
      </c>
      <c r="M17" s="70">
        <v>2.83</v>
      </c>
      <c r="N17" s="71">
        <f t="shared" si="4"/>
        <v>18.62332192682285</v>
      </c>
      <c r="O17" s="16">
        <v>2.46</v>
      </c>
      <c r="P17" s="73">
        <f t="shared" si="5"/>
        <v>0.37000000000000011</v>
      </c>
      <c r="Q17" s="74">
        <f t="shared" si="6"/>
        <v>2.4348512766517509</v>
      </c>
      <c r="R17" s="69">
        <f t="shared" si="7"/>
        <v>0.13074204946996468</v>
      </c>
      <c r="S17" s="14"/>
      <c r="T17" s="25" t="s">
        <v>51</v>
      </c>
      <c r="U17" s="10">
        <v>151.96</v>
      </c>
      <c r="V17" s="70">
        <v>2.83</v>
      </c>
      <c r="W17" s="71">
        <f t="shared" si="8"/>
        <v>18.62332192682285</v>
      </c>
      <c r="X17" s="16">
        <v>2.38</v>
      </c>
      <c r="Y17" s="73">
        <f t="shared" si="9"/>
        <v>0.45000000000000018</v>
      </c>
      <c r="Z17" s="74">
        <f t="shared" si="10"/>
        <v>2.9613056067386165</v>
      </c>
      <c r="AA17" s="69">
        <f t="shared" si="11"/>
        <v>0.15901060070671383</v>
      </c>
    </row>
    <row r="18" spans="1:27" x14ac:dyDescent="0.25">
      <c r="A18" s="7"/>
      <c r="B18" s="25" t="s">
        <v>52</v>
      </c>
      <c r="C18" s="10">
        <v>157.25</v>
      </c>
      <c r="D18" s="29">
        <v>1.0900000000000001</v>
      </c>
      <c r="E18" s="71">
        <f t="shared" si="0"/>
        <v>6.9316375198728144</v>
      </c>
      <c r="F18" s="16">
        <v>0.99199999999999999</v>
      </c>
      <c r="G18" s="73">
        <f t="shared" si="1"/>
        <v>9.8000000000000087E-2</v>
      </c>
      <c r="H18" s="74">
        <f t="shared" si="2"/>
        <v>0.62321144674085904</v>
      </c>
      <c r="I18" s="69">
        <f t="shared" si="3"/>
        <v>8.9908256880734019E-2</v>
      </c>
      <c r="J18" s="14"/>
      <c r="K18" s="25" t="s">
        <v>52</v>
      </c>
      <c r="L18" s="10">
        <v>157.25</v>
      </c>
      <c r="M18" s="70">
        <v>1.0900000000000001</v>
      </c>
      <c r="N18" s="71">
        <f t="shared" si="4"/>
        <v>6.9316375198728144</v>
      </c>
      <c r="O18" s="16">
        <v>0.91300000000000003</v>
      </c>
      <c r="P18" s="73">
        <f t="shared" si="5"/>
        <v>0.17700000000000005</v>
      </c>
      <c r="Q18" s="74">
        <f t="shared" si="6"/>
        <v>1.125596184419714</v>
      </c>
      <c r="R18" s="69">
        <f t="shared" si="7"/>
        <v>0.16238532110091744</v>
      </c>
      <c r="S18" s="14"/>
      <c r="T18" s="25" t="s">
        <v>52</v>
      </c>
      <c r="U18" s="10">
        <v>157.25</v>
      </c>
      <c r="V18" s="70">
        <v>1.0900000000000001</v>
      </c>
      <c r="W18" s="71">
        <f t="shared" si="8"/>
        <v>6.9316375198728144</v>
      </c>
      <c r="X18" s="16">
        <v>0.871</v>
      </c>
      <c r="Y18" s="73">
        <f t="shared" si="9"/>
        <v>0.21900000000000008</v>
      </c>
      <c r="Z18" s="74">
        <f t="shared" si="10"/>
        <v>1.3926868044515108</v>
      </c>
      <c r="AA18" s="69">
        <f t="shared" si="11"/>
        <v>0.20091743119266062</v>
      </c>
    </row>
    <row r="19" spans="1:27" x14ac:dyDescent="0.25">
      <c r="A19" s="7"/>
      <c r="B19" s="25" t="s">
        <v>53</v>
      </c>
      <c r="C19" s="10">
        <v>158.93</v>
      </c>
      <c r="D19" s="29">
        <v>1.06</v>
      </c>
      <c r="E19" s="71">
        <f t="shared" si="0"/>
        <v>6.6696029698609456</v>
      </c>
      <c r="F19" s="16">
        <v>0.96899999999999997</v>
      </c>
      <c r="G19" s="73">
        <f t="shared" si="1"/>
        <v>9.1000000000000081E-2</v>
      </c>
      <c r="H19" s="74">
        <f t="shared" si="2"/>
        <v>0.57257912288428914</v>
      </c>
      <c r="I19" s="69">
        <f t="shared" si="3"/>
        <v>8.5849056603773649E-2</v>
      </c>
      <c r="J19" s="14"/>
      <c r="K19" s="25" t="s">
        <v>53</v>
      </c>
      <c r="L19" s="10">
        <v>158.93</v>
      </c>
      <c r="M19" s="70">
        <v>1.06</v>
      </c>
      <c r="N19" s="71">
        <f t="shared" si="4"/>
        <v>6.6696029698609456</v>
      </c>
      <c r="O19" s="16">
        <v>0.89400000000000002</v>
      </c>
      <c r="P19" s="73">
        <f t="shared" si="5"/>
        <v>0.16600000000000004</v>
      </c>
      <c r="Q19" s="74">
        <f t="shared" si="6"/>
        <v>1.044484993393318</v>
      </c>
      <c r="R19" s="69">
        <f t="shared" si="7"/>
        <v>0.15660377358490568</v>
      </c>
      <c r="S19" s="14"/>
      <c r="T19" s="25" t="s">
        <v>53</v>
      </c>
      <c r="U19" s="10">
        <v>158.93</v>
      </c>
      <c r="V19" s="70">
        <v>1.06</v>
      </c>
      <c r="W19" s="71">
        <f t="shared" si="8"/>
        <v>6.6696029698609456</v>
      </c>
      <c r="X19" s="16">
        <v>0.83899999999999997</v>
      </c>
      <c r="Y19" s="73">
        <f t="shared" si="9"/>
        <v>0.22100000000000009</v>
      </c>
      <c r="Z19" s="74">
        <f t="shared" si="10"/>
        <v>1.390549298433273</v>
      </c>
      <c r="AA19" s="69">
        <f t="shared" si="11"/>
        <v>0.20849056603773591</v>
      </c>
    </row>
    <row r="20" spans="1:27" x14ac:dyDescent="0.25">
      <c r="A20" s="7"/>
      <c r="B20" s="25" t="s">
        <v>54</v>
      </c>
      <c r="C20" s="10">
        <v>162.5</v>
      </c>
      <c r="D20" s="29">
        <v>1.06</v>
      </c>
      <c r="E20" s="71">
        <f t="shared" si="0"/>
        <v>6.523076923076923</v>
      </c>
      <c r="F20" s="16">
        <v>0.96199999999999997</v>
      </c>
      <c r="G20" s="73">
        <f t="shared" si="1"/>
        <v>9.8000000000000087E-2</v>
      </c>
      <c r="H20" s="74">
        <f t="shared" si="2"/>
        <v>0.60307692307692362</v>
      </c>
      <c r="I20" s="69">
        <f t="shared" si="3"/>
        <v>9.2452830188679336E-2</v>
      </c>
      <c r="J20" s="14"/>
      <c r="K20" s="25" t="s">
        <v>54</v>
      </c>
      <c r="L20" s="10">
        <v>162.5</v>
      </c>
      <c r="M20" s="70">
        <v>1.06</v>
      </c>
      <c r="N20" s="71">
        <f t="shared" si="4"/>
        <v>6.523076923076923</v>
      </c>
      <c r="O20" s="16">
        <v>0.88900000000000001</v>
      </c>
      <c r="P20" s="73">
        <f t="shared" si="5"/>
        <v>0.17100000000000004</v>
      </c>
      <c r="Q20" s="74">
        <f t="shared" si="6"/>
        <v>1.0523076923076926</v>
      </c>
      <c r="R20" s="69">
        <f t="shared" si="7"/>
        <v>0.16132075471698118</v>
      </c>
      <c r="S20" s="14"/>
      <c r="T20" s="25" t="s">
        <v>54</v>
      </c>
      <c r="U20" s="10">
        <v>162.5</v>
      </c>
      <c r="V20" s="70">
        <v>1.06</v>
      </c>
      <c r="W20" s="71">
        <f t="shared" si="8"/>
        <v>6.523076923076923</v>
      </c>
      <c r="X20" s="16">
        <v>0.83599999999999997</v>
      </c>
      <c r="Y20" s="73">
        <f t="shared" si="9"/>
        <v>0.22400000000000009</v>
      </c>
      <c r="Z20" s="74">
        <f t="shared" si="10"/>
        <v>1.3784615384615388</v>
      </c>
      <c r="AA20" s="69">
        <f t="shared" si="11"/>
        <v>0.2113207547169812</v>
      </c>
    </row>
    <row r="21" spans="1:27" x14ac:dyDescent="0.25">
      <c r="A21" s="7"/>
      <c r="B21" s="25" t="s">
        <v>55</v>
      </c>
      <c r="C21" s="10">
        <v>164.93</v>
      </c>
      <c r="D21" s="29">
        <v>1.07</v>
      </c>
      <c r="E21" s="71">
        <f t="shared" si="0"/>
        <v>6.4876008003395382</v>
      </c>
      <c r="F21" s="16">
        <v>0.97399999999999998</v>
      </c>
      <c r="G21" s="73">
        <f t="shared" si="1"/>
        <v>9.6000000000000085E-2</v>
      </c>
      <c r="H21" s="74">
        <f t="shared" si="2"/>
        <v>0.58206511853513654</v>
      </c>
      <c r="I21" s="69">
        <f t="shared" si="3"/>
        <v>8.9719626168224362E-2</v>
      </c>
      <c r="J21" s="14"/>
      <c r="K21" s="25" t="s">
        <v>55</v>
      </c>
      <c r="L21" s="10">
        <v>164.93</v>
      </c>
      <c r="M21" s="70">
        <v>1.07</v>
      </c>
      <c r="N21" s="71">
        <f t="shared" si="4"/>
        <v>6.4876008003395382</v>
      </c>
      <c r="O21" s="16">
        <v>0.89500000000000002</v>
      </c>
      <c r="P21" s="73">
        <f t="shared" si="5"/>
        <v>0.17500000000000004</v>
      </c>
      <c r="Q21" s="74">
        <f t="shared" si="6"/>
        <v>1.0610562056630088</v>
      </c>
      <c r="R21" s="69">
        <f t="shared" si="7"/>
        <v>0.16355140186915892</v>
      </c>
      <c r="S21" s="14"/>
      <c r="T21" s="25" t="s">
        <v>55</v>
      </c>
      <c r="U21" s="10">
        <v>164.93</v>
      </c>
      <c r="V21" s="70">
        <v>1.07</v>
      </c>
      <c r="W21" s="71">
        <f t="shared" si="8"/>
        <v>6.4876008003395382</v>
      </c>
      <c r="X21" s="16">
        <v>0.85799999999999998</v>
      </c>
      <c r="Y21" s="73">
        <f t="shared" si="9"/>
        <v>0.21200000000000008</v>
      </c>
      <c r="Z21" s="74">
        <f t="shared" si="10"/>
        <v>1.2853938034317594</v>
      </c>
      <c r="AA21" s="69">
        <f t="shared" si="11"/>
        <v>0.19813084112149537</v>
      </c>
    </row>
    <row r="22" spans="1:27" x14ac:dyDescent="0.25">
      <c r="A22" s="7"/>
      <c r="B22" s="25" t="s">
        <v>56</v>
      </c>
      <c r="C22" s="10">
        <v>167.26</v>
      </c>
      <c r="D22" s="29">
        <v>1.0900000000000001</v>
      </c>
      <c r="E22" s="71">
        <f t="shared" si="0"/>
        <v>6.5168001913189055</v>
      </c>
      <c r="F22" s="16">
        <v>0.99399999999999999</v>
      </c>
      <c r="G22" s="73">
        <f t="shared" si="1"/>
        <v>9.6000000000000085E-2</v>
      </c>
      <c r="H22" s="74">
        <f t="shared" si="2"/>
        <v>0.57395671409781235</v>
      </c>
      <c r="I22" s="69">
        <f t="shared" si="3"/>
        <v>8.8073394495412918E-2</v>
      </c>
      <c r="J22" s="14"/>
      <c r="K22" s="25" t="s">
        <v>56</v>
      </c>
      <c r="L22" s="10">
        <v>167.26</v>
      </c>
      <c r="M22" s="70">
        <v>1.0900000000000001</v>
      </c>
      <c r="N22" s="71">
        <f t="shared" si="4"/>
        <v>6.5168001913189055</v>
      </c>
      <c r="O22" s="16">
        <v>0.91500000000000004</v>
      </c>
      <c r="P22" s="73">
        <f t="shared" si="5"/>
        <v>0.17500000000000004</v>
      </c>
      <c r="Q22" s="74">
        <f t="shared" si="6"/>
        <v>1.0462752600741365</v>
      </c>
      <c r="R22" s="69">
        <f t="shared" si="7"/>
        <v>0.16055045871559637</v>
      </c>
      <c r="S22" s="14"/>
      <c r="T22" s="25" t="s">
        <v>56</v>
      </c>
      <c r="U22" s="10">
        <v>167.26</v>
      </c>
      <c r="V22" s="70">
        <v>1.0900000000000001</v>
      </c>
      <c r="W22" s="71">
        <f t="shared" si="8"/>
        <v>6.5168001913189055</v>
      </c>
      <c r="X22" s="16">
        <v>0.86599999999999999</v>
      </c>
      <c r="Y22" s="73">
        <f t="shared" si="9"/>
        <v>0.22400000000000009</v>
      </c>
      <c r="Z22" s="74">
        <f t="shared" si="10"/>
        <v>1.3392323328948947</v>
      </c>
      <c r="AA22" s="69">
        <f t="shared" si="11"/>
        <v>0.20550458715596337</v>
      </c>
    </row>
    <row r="23" spans="1:27" x14ac:dyDescent="0.25">
      <c r="A23" s="7"/>
      <c r="B23" s="25" t="s">
        <v>57</v>
      </c>
      <c r="C23" s="10">
        <v>168.93</v>
      </c>
      <c r="D23" s="29">
        <v>1.05</v>
      </c>
      <c r="E23" s="71">
        <f t="shared" si="0"/>
        <v>6.2155922571479314</v>
      </c>
      <c r="F23" s="16">
        <v>0.96199999999999997</v>
      </c>
      <c r="G23" s="73">
        <f t="shared" si="1"/>
        <v>8.8000000000000078E-2</v>
      </c>
      <c r="H23" s="74">
        <f t="shared" si="2"/>
        <v>0.52092582726573178</v>
      </c>
      <c r="I23" s="69">
        <f t="shared" si="3"/>
        <v>8.3809523809523875E-2</v>
      </c>
      <c r="J23" s="14"/>
      <c r="K23" s="25" t="s">
        <v>57</v>
      </c>
      <c r="L23" s="10">
        <v>168.93</v>
      </c>
      <c r="M23" s="70">
        <v>1.05</v>
      </c>
      <c r="N23" s="71">
        <f t="shared" si="4"/>
        <v>6.2155922571479314</v>
      </c>
      <c r="O23" s="16">
        <v>0.88300000000000001</v>
      </c>
      <c r="P23" s="73">
        <f t="shared" si="5"/>
        <v>0.16700000000000004</v>
      </c>
      <c r="Q23" s="74">
        <f t="shared" si="6"/>
        <v>0.98857514947019487</v>
      </c>
      <c r="R23" s="69">
        <f t="shared" si="7"/>
        <v>0.15904761904761905</v>
      </c>
      <c r="S23" s="14"/>
      <c r="T23" s="25" t="s">
        <v>57</v>
      </c>
      <c r="U23" s="10">
        <v>168.93</v>
      </c>
      <c r="V23" s="70">
        <v>1.05</v>
      </c>
      <c r="W23" s="71">
        <f t="shared" si="8"/>
        <v>6.2155922571479314</v>
      </c>
      <c r="X23" s="16">
        <v>0.82799999999999996</v>
      </c>
      <c r="Y23" s="73">
        <f t="shared" si="9"/>
        <v>0.22200000000000009</v>
      </c>
      <c r="Z23" s="74">
        <f t="shared" si="10"/>
        <v>1.3141537915112773</v>
      </c>
      <c r="AA23" s="69">
        <f t="shared" si="11"/>
        <v>0.21142857142857149</v>
      </c>
    </row>
    <row r="24" spans="1:27" x14ac:dyDescent="0.25">
      <c r="A24" s="7"/>
      <c r="B24" s="25" t="s">
        <v>58</v>
      </c>
      <c r="C24" s="10">
        <v>173.05</v>
      </c>
      <c r="D24" s="29">
        <v>1.0900000000000001</v>
      </c>
      <c r="E24" s="71">
        <f t="shared" si="0"/>
        <v>6.2987575845131465</v>
      </c>
      <c r="F24" s="16">
        <v>0.98699999999999999</v>
      </c>
      <c r="G24" s="73">
        <f t="shared" si="1"/>
        <v>0.10300000000000009</v>
      </c>
      <c r="H24" s="74">
        <f t="shared" si="2"/>
        <v>0.59520369835307763</v>
      </c>
      <c r="I24" s="69">
        <f t="shared" si="3"/>
        <v>9.4495412844036772E-2</v>
      </c>
      <c r="J24" s="14"/>
      <c r="K24" s="25" t="s">
        <v>58</v>
      </c>
      <c r="L24" s="10">
        <v>173.05</v>
      </c>
      <c r="M24" s="70">
        <v>1.0900000000000001</v>
      </c>
      <c r="N24" s="71">
        <f t="shared" si="4"/>
        <v>6.2987575845131465</v>
      </c>
      <c r="O24" s="16">
        <v>0.90800000000000003</v>
      </c>
      <c r="P24" s="73">
        <f t="shared" si="5"/>
        <v>0.18200000000000005</v>
      </c>
      <c r="Q24" s="74">
        <f t="shared" si="6"/>
        <v>1.0517191563132047</v>
      </c>
      <c r="R24" s="69">
        <f t="shared" si="7"/>
        <v>0.16697247706422025</v>
      </c>
      <c r="S24" s="14"/>
      <c r="T24" s="25" t="s">
        <v>58</v>
      </c>
      <c r="U24" s="10">
        <v>173.05</v>
      </c>
      <c r="V24" s="70">
        <v>1.0900000000000001</v>
      </c>
      <c r="W24" s="71">
        <f t="shared" si="8"/>
        <v>6.2987575845131465</v>
      </c>
      <c r="X24" s="16">
        <v>0.84499999999999997</v>
      </c>
      <c r="Y24" s="73">
        <f t="shared" si="9"/>
        <v>0.24500000000000011</v>
      </c>
      <c r="Z24" s="74">
        <f t="shared" si="10"/>
        <v>1.4157757873446986</v>
      </c>
      <c r="AA24" s="69">
        <f t="shared" si="11"/>
        <v>0.22477064220183493</v>
      </c>
    </row>
    <row r="25" spans="1:27" x14ac:dyDescent="0.25">
      <c r="A25" s="7"/>
      <c r="B25" s="25" t="s">
        <v>59</v>
      </c>
      <c r="C25" s="10">
        <v>174.97</v>
      </c>
      <c r="D25" s="29">
        <v>1.1000000000000001</v>
      </c>
      <c r="E25" s="71">
        <f t="shared" si="0"/>
        <v>6.2867920214893989</v>
      </c>
      <c r="F25" s="16">
        <v>0.997</v>
      </c>
      <c r="G25" s="73">
        <f t="shared" si="1"/>
        <v>0.10300000000000009</v>
      </c>
      <c r="H25" s="74">
        <f t="shared" si="2"/>
        <v>0.58867234383037148</v>
      </c>
      <c r="I25" s="69">
        <f t="shared" si="3"/>
        <v>9.3636363636363712E-2</v>
      </c>
      <c r="J25" s="14"/>
      <c r="K25" s="25" t="s">
        <v>59</v>
      </c>
      <c r="L25" s="10">
        <v>174.97</v>
      </c>
      <c r="M25" s="70">
        <v>1.1000000000000001</v>
      </c>
      <c r="N25" s="71">
        <f t="shared" si="4"/>
        <v>6.2867920214893989</v>
      </c>
      <c r="O25" s="16">
        <v>0.91400000000000003</v>
      </c>
      <c r="P25" s="73">
        <f t="shared" si="5"/>
        <v>0.18600000000000005</v>
      </c>
      <c r="Q25" s="74">
        <f t="shared" si="6"/>
        <v>1.0630393781791168</v>
      </c>
      <c r="R25" s="69">
        <f t="shared" si="7"/>
        <v>0.16909090909090913</v>
      </c>
      <c r="S25" s="14"/>
      <c r="T25" s="25" t="s">
        <v>59</v>
      </c>
      <c r="U25" s="10">
        <v>174.97</v>
      </c>
      <c r="V25" s="70">
        <v>1.1000000000000001</v>
      </c>
      <c r="W25" s="71">
        <f t="shared" si="8"/>
        <v>6.2867920214893989</v>
      </c>
      <c r="X25" s="16">
        <v>0.86199999999999999</v>
      </c>
      <c r="Y25" s="73">
        <f t="shared" si="9"/>
        <v>0.2380000000000001</v>
      </c>
      <c r="Z25" s="74">
        <f t="shared" si="10"/>
        <v>1.3602331828313432</v>
      </c>
      <c r="AA25" s="69">
        <f t="shared" si="11"/>
        <v>0.21636363636363645</v>
      </c>
    </row>
    <row r="26" spans="1:27" x14ac:dyDescent="0.25">
      <c r="A26" s="7"/>
      <c r="B26" s="25" t="s">
        <v>60</v>
      </c>
      <c r="C26" s="10">
        <v>232.04</v>
      </c>
      <c r="D26" s="29">
        <v>1.07</v>
      </c>
      <c r="E26" s="71">
        <f t="shared" si="0"/>
        <v>4.6112739182899505</v>
      </c>
      <c r="F26" s="16">
        <v>0.68100000000000005</v>
      </c>
      <c r="G26" s="73">
        <f t="shared" si="1"/>
        <v>0.38900000000000001</v>
      </c>
      <c r="H26" s="74">
        <f t="shared" si="2"/>
        <v>1.6764350973970006</v>
      </c>
      <c r="I26" s="69">
        <f t="shared" si="3"/>
        <v>0.36355140186915885</v>
      </c>
      <c r="J26" s="14"/>
      <c r="K26" s="25" t="s">
        <v>60</v>
      </c>
      <c r="L26" s="10">
        <v>232.04</v>
      </c>
      <c r="M26" s="70">
        <v>1.07</v>
      </c>
      <c r="N26" s="71">
        <f t="shared" si="4"/>
        <v>4.6112739182899505</v>
      </c>
      <c r="O26" s="16">
        <v>0.495</v>
      </c>
      <c r="P26" s="73">
        <f t="shared" si="5"/>
        <v>0.57500000000000007</v>
      </c>
      <c r="Q26" s="74">
        <f t="shared" si="6"/>
        <v>2.4780210308567492</v>
      </c>
      <c r="R26" s="69">
        <f t="shared" si="7"/>
        <v>0.53738317757009346</v>
      </c>
      <c r="S26" s="14"/>
      <c r="T26" s="25" t="s">
        <v>60</v>
      </c>
      <c r="U26" s="10">
        <v>232.04</v>
      </c>
      <c r="V26" s="70">
        <v>1.07</v>
      </c>
      <c r="W26" s="71">
        <f t="shared" si="8"/>
        <v>4.6112739182899505</v>
      </c>
      <c r="X26" s="16">
        <v>0.109</v>
      </c>
      <c r="Y26" s="73">
        <f t="shared" si="9"/>
        <v>0.96100000000000008</v>
      </c>
      <c r="Z26" s="74">
        <f t="shared" si="10"/>
        <v>4.1415273228753673</v>
      </c>
      <c r="AA26" s="69">
        <f t="shared" si="11"/>
        <v>0.89813084112149544</v>
      </c>
    </row>
    <row r="27" spans="1:27" ht="15.75" thickBot="1" x14ac:dyDescent="0.3">
      <c r="A27" s="7"/>
      <c r="B27" s="25" t="s">
        <v>61</v>
      </c>
      <c r="C27" s="10">
        <v>238.03</v>
      </c>
      <c r="D27" s="29">
        <v>1.1100000000000001</v>
      </c>
      <c r="E27" s="71">
        <f t="shared" si="0"/>
        <v>4.6632777381002404</v>
      </c>
      <c r="F27" s="16">
        <v>0.72099999999999997</v>
      </c>
      <c r="G27" s="73">
        <f t="shared" si="1"/>
        <v>0.38900000000000012</v>
      </c>
      <c r="H27" s="74">
        <f t="shared" si="2"/>
        <v>1.6342477838927871</v>
      </c>
      <c r="I27" s="69">
        <f t="shared" si="3"/>
        <v>0.35045045045045048</v>
      </c>
      <c r="J27" s="14"/>
      <c r="K27" s="25" t="s">
        <v>61</v>
      </c>
      <c r="L27" s="10">
        <v>238.03</v>
      </c>
      <c r="M27" s="70">
        <v>1.1100000000000001</v>
      </c>
      <c r="N27" s="71">
        <f t="shared" si="4"/>
        <v>4.6632777381002404</v>
      </c>
      <c r="O27" s="16">
        <v>0.58199999999999996</v>
      </c>
      <c r="P27" s="73">
        <f t="shared" si="5"/>
        <v>0.52800000000000014</v>
      </c>
      <c r="Q27" s="74">
        <f t="shared" si="6"/>
        <v>2.2182077889341687</v>
      </c>
      <c r="R27" s="69">
        <f t="shared" si="7"/>
        <v>0.47567567567567576</v>
      </c>
      <c r="S27" s="14"/>
      <c r="T27" s="25" t="s">
        <v>61</v>
      </c>
      <c r="U27" s="10">
        <v>238.03</v>
      </c>
      <c r="V27" s="70">
        <v>1.1100000000000001</v>
      </c>
      <c r="W27" s="71">
        <f t="shared" si="8"/>
        <v>4.6632777381002404</v>
      </c>
      <c r="X27" s="17">
        <v>7.0000000000000007E-2</v>
      </c>
      <c r="Y27" s="73">
        <f t="shared" si="9"/>
        <v>1.04</v>
      </c>
      <c r="Z27" s="74">
        <f t="shared" si="10"/>
        <v>4.3691971600218462</v>
      </c>
      <c r="AA27" s="69">
        <f t="shared" si="11"/>
        <v>0.9369369369369368</v>
      </c>
    </row>
    <row r="28" spans="1:27" x14ac:dyDescent="0.25">
      <c r="A28" s="7"/>
      <c r="B28" s="19"/>
      <c r="C28" s="20"/>
      <c r="D28" s="31"/>
      <c r="E28" s="32"/>
      <c r="F28" s="24"/>
      <c r="G28" s="32"/>
      <c r="H28" s="28"/>
      <c r="I28" s="20"/>
      <c r="J28" s="7"/>
      <c r="K28" s="19"/>
      <c r="L28" s="20"/>
      <c r="M28" s="31"/>
      <c r="N28" s="32"/>
      <c r="O28" s="24"/>
      <c r="P28" s="32"/>
      <c r="Q28" s="32"/>
      <c r="R28" s="20"/>
      <c r="S28" s="7"/>
      <c r="T28" s="19"/>
      <c r="U28" s="20"/>
      <c r="V28" s="31"/>
      <c r="W28" s="32"/>
      <c r="X28" s="24"/>
      <c r="Y28" s="32"/>
      <c r="Z28" s="28"/>
      <c r="AA28" s="20"/>
    </row>
    <row r="29" spans="1:27" ht="15.75" thickBot="1" x14ac:dyDescent="0.3">
      <c r="A29" s="7"/>
      <c r="B29" s="26"/>
      <c r="C29" s="21" t="s">
        <v>62</v>
      </c>
      <c r="D29" s="33">
        <f>SUM(D10:D27)</f>
        <v>36.619</v>
      </c>
      <c r="E29" s="72">
        <f t="shared" ref="E29:H29" si="12">SUM(E10:E27)</f>
        <v>326.74571318920499</v>
      </c>
      <c r="F29" s="72">
        <f t="shared" si="12"/>
        <v>33.286999999999999</v>
      </c>
      <c r="G29" s="72">
        <f t="shared" si="12"/>
        <v>3.3320000000000007</v>
      </c>
      <c r="H29" s="72">
        <f t="shared" si="12"/>
        <v>28.263352618906669</v>
      </c>
      <c r="I29" s="23">
        <f>H29/E29</f>
        <v>8.6499536116455569E-2</v>
      </c>
      <c r="J29" s="7"/>
      <c r="K29" s="26"/>
      <c r="L29" s="21" t="s">
        <v>62</v>
      </c>
      <c r="M29" s="33">
        <f>SUM(M10:M27)</f>
        <v>36.619</v>
      </c>
      <c r="N29" s="72">
        <f t="shared" ref="N29:Q29" si="13">SUM(N10:N27)</f>
        <v>326.74571318920499</v>
      </c>
      <c r="O29" s="72">
        <f t="shared" si="13"/>
        <v>30.683999999999997</v>
      </c>
      <c r="P29" s="72">
        <f t="shared" si="13"/>
        <v>5.9349999999999996</v>
      </c>
      <c r="Q29" s="72">
        <f t="shared" si="13"/>
        <v>50.759005436284681</v>
      </c>
      <c r="R29" s="23">
        <f>Q29/N29</f>
        <v>0.15534711975514803</v>
      </c>
      <c r="S29" s="7"/>
      <c r="T29" s="26"/>
      <c r="U29" s="21" t="s">
        <v>62</v>
      </c>
      <c r="V29" s="33">
        <f>SUM(V10:V27)</f>
        <v>36.619</v>
      </c>
      <c r="W29" s="72">
        <f t="shared" ref="W29:Z29" si="14">SUM(W10:W27)</f>
        <v>326.74571318920499</v>
      </c>
      <c r="X29" s="72">
        <f t="shared" si="14"/>
        <v>28.714999999999993</v>
      </c>
      <c r="Y29" s="72">
        <f t="shared" si="14"/>
        <v>7.9040000000000008</v>
      </c>
      <c r="Z29" s="72">
        <f t="shared" si="14"/>
        <v>68.343262208332021</v>
      </c>
      <c r="AA29" s="23">
        <f>Z29/W29</f>
        <v>0.20916345478955756</v>
      </c>
    </row>
    <row r="30" spans="1:2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M30" s="7"/>
      <c r="N30" s="7"/>
      <c r="O30" s="7"/>
      <c r="P30" s="7"/>
      <c r="Q30" s="7"/>
      <c r="R30" s="7"/>
      <c r="S30" s="7"/>
      <c r="V30" s="7"/>
      <c r="W30" s="7"/>
      <c r="X30" s="7"/>
      <c r="Y30" s="7"/>
      <c r="Z30" s="7"/>
      <c r="AA30" s="7"/>
    </row>
  </sheetData>
  <mergeCells count="7">
    <mergeCell ref="M7:P7"/>
    <mergeCell ref="V7:Y7"/>
    <mergeCell ref="B4:H4"/>
    <mergeCell ref="B5:H5"/>
    <mergeCell ref="D8:E8"/>
    <mergeCell ref="G8:H8"/>
    <mergeCell ref="D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2015-03-27T14:56:12Z</dcterms:created>
  <dcterms:modified xsi:type="dcterms:W3CDTF">2015-09-10T22:41:55Z</dcterms:modified>
</cp:coreProperties>
</file>